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13CE2ADE-3CD0-42E6-8FEC-5BA30FE66812}" xr6:coauthVersionLast="47" xr6:coauthVersionMax="47" xr10:uidLastSave="{00000000-0000-0000-0000-000000000000}"/>
  <bookViews>
    <workbookView xWindow="-108" yWindow="-108" windowWidth="23256" windowHeight="12456" xr2:uid="{00000000-000D-0000-FFFF-FFFF00000000}"/>
  </bookViews>
  <sheets>
    <sheet name="Lapa1" sheetId="1" r:id="rId1"/>
  </sheets>
  <definedNames>
    <definedName name="_xlnm._FilterDatabase" localSheetId="0" hidden="1">Lapa1!$A$1:$L$122</definedName>
    <definedName name="_Hlk125018443" localSheetId="0">Lapa1!$B$105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5" i="1" l="1"/>
  <c r="D59" i="1"/>
  <c r="D62" i="1"/>
  <c r="D61" i="1"/>
  <c r="D77" i="1"/>
  <c r="D51" i="1"/>
  <c r="D56" i="1"/>
  <c r="F43" i="1" l="1"/>
  <c r="D102" i="1" l="1"/>
  <c r="F106" i="1"/>
  <c r="D106" i="1"/>
  <c r="F105" i="1" l="1"/>
  <c r="F104" i="1"/>
  <c r="F41" i="1" l="1"/>
  <c r="F103" i="1" l="1"/>
  <c r="F17" i="1"/>
  <c r="F33" i="1"/>
  <c r="F15" i="1"/>
  <c r="E80" i="1" l="1"/>
  <c r="D80" i="1"/>
  <c r="E81" i="1" l="1"/>
  <c r="D81" i="1"/>
  <c r="E101" i="1"/>
  <c r="D101" i="1"/>
  <c r="D99" i="1"/>
  <c r="E99" i="1"/>
  <c r="D91" i="1" l="1"/>
  <c r="F91" i="1" s="1"/>
  <c r="D26" i="1" l="1"/>
  <c r="F26" i="1" s="1"/>
  <c r="F16" i="1"/>
  <c r="E69" i="1" l="1"/>
  <c r="E66" i="1"/>
  <c r="D84" i="1" l="1"/>
  <c r="E84" i="1"/>
  <c r="F84" i="1"/>
  <c r="G84" i="1"/>
  <c r="H84" i="1"/>
  <c r="C84" i="1"/>
  <c r="D109" i="1"/>
  <c r="E109" i="1"/>
  <c r="F109" i="1"/>
  <c r="G109" i="1"/>
  <c r="H109" i="1"/>
  <c r="D120" i="1"/>
  <c r="E120" i="1"/>
  <c r="F120" i="1"/>
  <c r="G120" i="1"/>
  <c r="H120" i="1"/>
  <c r="C120" i="1"/>
  <c r="D74" i="1"/>
  <c r="E74" i="1"/>
  <c r="F74" i="1"/>
  <c r="G74" i="1"/>
  <c r="H74" i="1"/>
  <c r="C74" i="1"/>
  <c r="D65" i="1"/>
  <c r="F65" i="1"/>
  <c r="G65" i="1"/>
  <c r="H65" i="1"/>
  <c r="C65" i="1"/>
  <c r="D34" i="1"/>
  <c r="E34" i="1"/>
  <c r="F34" i="1"/>
  <c r="G34" i="1"/>
  <c r="H34" i="1"/>
  <c r="C34" i="1"/>
  <c r="D19" i="1"/>
  <c r="E19" i="1"/>
  <c r="F19" i="1"/>
  <c r="G19" i="1"/>
  <c r="H19" i="1"/>
  <c r="C19" i="1"/>
  <c r="D4" i="1"/>
  <c r="E4" i="1"/>
  <c r="F4" i="1"/>
  <c r="G4" i="1"/>
  <c r="H4" i="1"/>
  <c r="E67" i="1"/>
  <c r="E65" i="1" s="1"/>
  <c r="E64" i="1" l="1"/>
  <c r="G83" i="1"/>
  <c r="C64" i="1"/>
  <c r="H83" i="1"/>
  <c r="D83" i="1"/>
  <c r="F83" i="1"/>
  <c r="E83" i="1"/>
  <c r="H3" i="1"/>
  <c r="D3" i="1"/>
  <c r="F3" i="1"/>
  <c r="E3" i="1"/>
  <c r="G3" i="1"/>
  <c r="F64" i="1"/>
  <c r="H64" i="1"/>
  <c r="D64" i="1"/>
  <c r="G64" i="1"/>
  <c r="C5" i="1"/>
  <c r="C4" i="1" s="1"/>
  <c r="C3" i="1" s="1"/>
  <c r="C119" i="1"/>
  <c r="C118" i="1"/>
  <c r="C109" i="1" l="1"/>
  <c r="C83" i="1" s="1"/>
</calcChain>
</file>

<file path=xl/sharedStrings.xml><?xml version="1.0" encoding="utf-8"?>
<sst xmlns="http://schemas.openxmlformats.org/spreadsheetml/2006/main" count="554" uniqueCount="405">
  <si>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</si>
  <si>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</si>
  <si>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</si>
  <si>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</si>
  <si>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</si>
  <si>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</si>
  <si>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</si>
  <si>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</si>
  <si>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</si>
  <si>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</si>
  <si>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</si>
  <si>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</si>
  <si>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</si>
  <si>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</si>
  <si>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</si>
  <si>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</si>
  <si>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</si>
  <si>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</si>
  <si>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</si>
  <si>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</si>
  <si>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</si>
  <si>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</si>
  <si>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</si>
  <si>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</si>
  <si>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</si>
  <si>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</si>
  <si>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</si>
  <si>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</si>
  <si>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</si>
  <si>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</si>
  <si>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</si>
  <si>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</si>
  <si>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</si>
  <si>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</si>
  <si>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</si>
  <si>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</si>
  <si>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</si>
  <si>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</si>
  <si>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</si>
  <si>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</si>
  <si>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</si>
  <si>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</si>
  <si>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</si>
  <si>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</si>
  <si>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</si>
  <si>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</si>
  <si>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</si>
  <si>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</si>
  <si>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</si>
  <si>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</si>
  <si>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</si>
  <si>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</si>
  <si>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</si>
  <si>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</si>
  <si>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</si>
  <si>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</si>
  <si>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</si>
  <si>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</si>
  <si>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</si>
  <si>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</si>
  <si>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</si>
  <si>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</si>
  <si>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</si>
  <si>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</si>
  <si>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</si>
  <si>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</si>
  <si>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</si>
  <si>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</si>
  <si>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</si>
  <si>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</si>
  <si>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</si>
  <si>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</si>
  <si>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</si>
  <si>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</si>
  <si>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</si>
  <si>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</si>
  <si>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</si>
  <si>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</si>
  <si>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</si>
  <si>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</si>
  <si>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</si>
  <si>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</si>
  <si>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</si>
  <si>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</si>
  <si>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</si>
  <si>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</si>
  <si>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</si>
  <si>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</si>
  <si>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</si>
  <si>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</si>
  <si>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</si>
  <si>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</si>
  <si>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</si>
  <si>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</si>
  <si>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</si>
  <si>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</si>
  <si>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</si>
  <si>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</si>
  <si>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</si>
  <si>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</si>
  <si>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</si>
  <si>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</si>
  <si>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</si>
  <si>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</si>
  <si>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</si>
  <si>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</si>
  <si>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</si>
  <si>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</si>
  <si>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</si>
  <si>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</si>
  <si>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</si>
  <si>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</si>
  <si>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</si>
  <si>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</si>
  <si>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</si>
  <si>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</si>
  <si>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</si>
  <si>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</si>
  <si>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</si>
  <si>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</si>
  <si>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</si>
  <si>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</si>
  <si>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</si>
  <si>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</si>
  <si>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</si>
  <si>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</si>
  <si>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</si>
  <si>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</si>
  <si>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</si>
  <si>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</si>
  <si>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Aronas pagasta pārvalde</t>
  </si>
  <si>
    <t>RV 3.1.1.
RV 3.1.2.</t>
  </si>
  <si>
    <t>RV 3.1.1.</t>
  </si>
  <si>
    <t>Gājēju celiņa izbūve, Praulienas ciemā</t>
  </si>
  <si>
    <t>Gājēju celiņa izbūve Praulienā no skolas uz PII, no Centra ielas uz PII (būvprojekts, labiekārtošana).</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</si>
  <si>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</si>
  <si>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</si>
  <si>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</si>
  <si>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</si>
  <si>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</si>
  <si>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</si>
  <si>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</si>
  <si>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</si>
  <si>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</si>
  <si>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</si>
  <si>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</si>
  <si>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</si>
  <si>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</si>
  <si>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</si>
  <si>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</si>
  <si>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</si>
  <si>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</si>
  <si>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</si>
  <si>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</si>
  <si>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</si>
  <si>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</si>
  <si>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</si>
  <si>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</si>
  <si>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</si>
  <si>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</si>
  <si>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</si>
  <si>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</si>
  <si>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</si>
  <si>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</si>
  <si>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</si>
  <si>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</si>
  <si>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</si>
  <si>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</si>
  <si>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</si>
  <si>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</si>
  <si>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</si>
  <si>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</si>
  <si>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</si>
  <si>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</si>
  <si>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</si>
  <si>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</si>
  <si>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</si>
  <si>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</si>
  <si>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</si>
  <si>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</si>
  <si>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</si>
  <si>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</si>
  <si>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</si>
  <si>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</si>
  <si>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</si>
  <si>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</si>
  <si>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</si>
  <si>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</si>
  <si>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</si>
  <si>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</si>
  <si>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</si>
  <si>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</si>
  <si>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</si>
  <si>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</si>
  <si>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</si>
  <si>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</si>
  <si>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</si>
  <si>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</si>
  <si>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</si>
  <si>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</si>
  <si>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</si>
  <si>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</si>
  <si>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</si>
  <si>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</si>
  <si>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</si>
  <si>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</si>
  <si>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</si>
  <si>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</si>
  <si>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</si>
  <si>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</si>
  <si>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</si>
  <si>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</si>
  <si>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</si>
  <si>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</si>
  <si>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</si>
  <si>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</si>
  <si>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</si>
  <si>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</si>
  <si>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</si>
  <si>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</si>
  <si>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</si>
  <si>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</si>
  <si>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</si>
  <si>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</si>
  <si>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</si>
  <si>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</si>
  <si>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</si>
  <si>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</si>
  <si>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</si>
  <si>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</si>
  <si>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</si>
  <si>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</si>
  <si>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</si>
  <si>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</si>
  <si>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</si>
  <si>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</si>
  <si>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</si>
  <si>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</si>
  <si>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</si>
  <si>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</si>
  <si>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</si>
  <si>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</si>
  <si>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</si>
  <si>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</si>
  <si>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</si>
  <si>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</si>
  <si>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</si>
  <si>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</si>
  <si>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</si>
  <si>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</si>
  <si>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</si>
  <si>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</si>
  <si>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</si>
  <si>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</si>
  <si>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</si>
  <si>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</si>
  <si>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</si>
  <si>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</si>
  <si>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</si>
  <si>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</si>
  <si>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</si>
  <si>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</si>
  <si>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</si>
  <si>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</si>
  <si>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</si>
  <si>
    <t>Energoefektivitātes paaugstināšanas pasākumi Lubānas vidusskolā, Krasta iela 6, Lubāna, Madonas novads, projekts Nr.4.2.2.0/21/A/054</t>
  </si>
  <si>
    <t>“Energoefektivitātes paaugstināšanas pasākumi “Kastaņas”, Sausnējas pagasts, Madonas novads”, PROJEKTS Nr.4.2.2.0/21/A/037</t>
  </si>
  <si>
    <t>"Pakalpojumu infrastruktūras attīstība deinstitucionalizācijas plāna īstenošanai Madonas novadā", projekts Nr.9.3.3.1./19/I/041</t>
  </si>
  <si>
    <t>Centrālā administrācija, Sociālais dienests</t>
  </si>
  <si>
    <t xml:space="preserve">Projekta ietvaros paredzēta ieguldījumu veikšana atbalstāmajās darbībās: 1)ergonomiskas mācību vides izveide Madonas pilsētas vidusskolā un Madonas Valsts ģimnāzijā., 2) informācijas un komunikāciju tehnoloģiju risinājumu ieviešana un aprīkojuma iegāde Madonas pilsētas vidusskolā un Madonas Valsts ģimnāzijā, 3)jaunu dabaszinātņu un matemātikas kabinetu iekārtošana 7. – 9.klašu grupai Madonas pilsētas vidusskolā un Madonas Valsts ģimnāzijā; 4) reģionālā metodiskā centra izveide  Madonas Valsts ģimnāzijā, 5) izglītības iestādes sporta infrastruktūras pārbūve  Madonas pilsētas vidusskolā. Tiks pārbūvēta Madonas pilsētas sporta zāle un veikti ieguldījumi Madonas pilsētas vidusskolas sporta stadiona infrastruktūras atjaunošanā. 
Projekta rezultātā Madonas novadā  tiks modernizētas 2 vispārējās izglītības iestādes - Madonas Valsts ģimnāzija un Madonas pilsētas vidusskola. </t>
  </si>
  <si>
    <t>Projekta galvenās darbības:
1. Infrastruktūras izveide Ģimeniskai videi pietuvinātu pakalpojumu sniegšanai bērniem Madonas novadā;
2.  Infrastruktūras izveide jauniešu mājas pakalpojumu sniegšanai Madonas novadā;
3. Daudzfunkcionālā sociālo pakalpojumu centra infrastruktūras izveide:
3.1.  sociālās rehabilitācijas pakalpojumu sniegšanai bērniem ar funkcionāliem traucējumiem Madonas novadā;
3.2.  dienas aprūpes centra pakalpojumu nodrošināšanai bērniem ar funkcionāliem traucējumiem Madonas novadā;
3.3.  atelpas brīža pakalpojumu nodrošināšanai bērniem ar funkcionāliem traucējumiem Madonas novadā;
4. Infrastruktūras izveide grupu dzīvokļa pakalpojumu sniegšanai personām ar garīga rakstura traucējumiem Madonas novadā;
5.  Infrastruktūras izveide dienas aprūpes centru pakalpojumu sniegšanai personām ar garīga rakstura traucējumiem Madonas novadā.
6. Specializēto darbnīcu izveide personām ar garīga rakstura traucējumiem Madonas novadā.</t>
  </si>
  <si>
    <t>Valdemāra bulvāra (posmā no Raiņa līdz Valmieras ielai) un Ausekļa ielas posmā no Valdemāra bulvāra līdz Kalana ielai) Madonā pārbūve</t>
  </si>
  <si>
    <t>Veikta ielu pārbūve, nodrošinot satiksme sdrošību pie Madonas pilsētas vidusskolas</t>
  </si>
  <si>
    <t>Energoefektivitātes uzlabošanas pasākumi Skolas ielā 4, Degumnieki, Ošupes pagasts, Madonas novads, projekts Nr.4.2.2.0/22/A/006</t>
  </si>
  <si>
    <t>Projekta mērķis: Samazināt primārās enerģijas patēriņu Skolas iela 4, Degumnieki, Ošupes pagasts, Madonas novads, sekmējot energoefektivitātes paaugstināšanu un pašvaldību izdevumu samazināšanos siltumapgādei, veicot ieguldījumus pašvaldības ēkā, atbilstoši Madonas novada attīstības programmā noteiktajām prioritātēm.
Projekta ietvaros plānotie energoefektivitātes pasākumi: ēkas ārsienu siltināšana, logu ailu siltināšana, ēkas bēniņu siltināšana, pagraba pārseguma un cokola siltināšana, ēkas visu logu nomaiņa, visu ārdurvju nomaiņa, mehāniskās ventilācijas izbūve ēkas tautas nama daļā.
Projektā plānotie rādītāji pēc energoefektivitātes uzlabošanas pasākumu ieviešanas - CO2 samazinājums 5,332 t/gadā, primārās enerģijas ietaupījums - 139175 kWh/gadā.</t>
  </si>
  <si>
    <t>Projekta mērķis: Samazināt primārās enerģijas patēriņu sociālā aprūpes centrā Kastaņas, Sausnējas pagasts, Madonas novads, sekmējot energoefektivitātes paaugstināšanu un pašvaldību izdevumu samazināšanos siltumapgādei, veicot ieguldījumus pašvaldības ēkā, atbilstoši Madonas novada attīstības programmā noteiktajām prioritātēm.
Īstenojot projektu tiks veikti būvdarbi - ārējo norobežojošo konstrukciju energoefektivitātes uzlabošanas pasākumi: ēkas ārsienu siltināšana, ēkas bēniņu grīdas siltināšana, cokola siltināšana, visu ēkas ārdurvju un jumta seguma nomaiņa un būvuzraudzība.
Projektā plānotie rādītāji pēc energoefektivitātes uzlabošanas pasākumu ieviešanas CO2 samazinājums 4,61 t/gadā, primārās enerģijas ietaupījums - 138327,kWh/gadā.</t>
  </si>
  <si>
    <t xml:space="preserve">Lubānas vidusskolai veikta ēkas energoefektivitātes. paaugstināšana – atjaunota ārējā fasāde, nomainīti logi sporta zālē un ēdamzālē. Izstrādāts būvprojekts.  </t>
  </si>
  <si>
    <t>"Vispārējās izglītības iestāžu mācību vides uzlabošana Madonas novadā", projekts Nr.8.1.2.0/17/I/017</t>
  </si>
  <si>
    <t>“Siltumnīcefekta gāzu emisiju samazināšana pašvaldību publisko teritoriju apgaismojuma infrastruktūrā Madonas novada pašvaldības pagastu ciema teritorijās”</t>
  </si>
  <si>
    <t>“Siltumnīcefekta gāzu emisiju samazināšana pašvaldību publisko teritoriju apgaismojuma infrastruktūrā Madonas novada pašvaldības pilsētu teritorijās”</t>
  </si>
  <si>
    <t>Projekta mērķis ir samazināt CO2 emisijas un elektroenerģijas patēriņu Madonas novada ielu apgaismojuma infrastruktūrā, īstenojot esošo energoneefektīvo gaismekļu aizstāšanu ar LED tipa gaismekļiem  113 ielās. Kopumā paredzēts nomainīt 1231 nātrija (Na) gaismekļus uz 1231 gaismu izstarojošu diožu (LED) tipa gaismekļiem.</t>
  </si>
  <si>
    <t>Projekta mērķis ir samazināt CO2 emisijas un elektroenerģijas patēriņu Madonas novada ielu apgaismojuma infrastruktūrā, īstenojot esošo energoneefektīvo gaismekļu aizstāšanu ar LED tipa gaismekļiem  85 ielās. 
Kopumā paredzēts nomainīt 1217 nātrija (Na) gaismekļus uz 1217 gaismu izstarojošu diožu (LED) tipa gaismekļiem.</t>
  </si>
  <si>
    <t>Energoefektivitātes paaugstināšanas pasākumu uzlabošana Andreja Eglīša Ļaudonas vidusskolā, projekts Nr.4.2.2.0/20/I/016</t>
  </si>
  <si>
    <t>Nobrauktuves izbūve uz īpašumu Rīgas ielā 2, Madonā, Madonas novadā</t>
  </si>
  <si>
    <t xml:space="preserve">Izbūvēta nobrauktuve un </t>
  </si>
  <si>
    <t>Bērnudārza piebraucamā ceļa pārbūve Bērzu ielā, Aizpurve, Dzelzavas pagasts, Madonas novads</t>
  </si>
  <si>
    <t>Sauleskalna tautas nama telpu vienkāršota atjaunošana un ventilācijas sistēmas izbūve</t>
  </si>
  <si>
    <t>Projekta ietvaros paredzēts veikt telpu vienkāršoto pārbūvi, tai skaitā sanitāro mezglu pārbūvi, lai nodrošinātu sagatavošanās procesu amatiermākslas kolektīviem, kā arī dažādu atribūtu un materiālu uzglabāšanai, izbūvēta ventilācijas sistēma.</t>
  </si>
  <si>
    <t>Izbūvēta kultūras nama ēkas (Tilta iela 14, Lubānā) piebūve 120 m2 platībā kultūras nama vajadzībām. Būvdarbu līguma ietvaros paredzēta vienstāvīga piebūve, bloķēta esošās ēkas rietumu pusē ar divslīpju jumtu. Ieeja piebūves telpās plānota no stāvlaukuma puses. No stāvlaukuma puses projektēta arī atsevišķa ieeja uz publisko tualeti. Piebūves ZR daļā plānotas trīs ģērbtuves, veļas telpa (tērpu mazgātava, gludinātava), ventkamera, siltummezgls un tualetes. Piebūves dienvidu daļā plānotas skatuves palīgtelpas un mazā zāle. Būvdarbu ietvaros paredzēts labiekārtot kultūras nama teritoriju paredzot  izbūvēt iebraucamo ceļu no O. Kalpaka ielas un izbūvējot stāvlaukumu automašīnu novietošanai pie kultūras nama ēkas.</t>
  </si>
  <si>
    <t>“Kultūras nama pārbūve Tilta ielā 14, Lubānā, Madonas novadā”</t>
  </si>
  <si>
    <t>Energoefektivitātes uzlabošanas pasākumi Lauteres kultūras namā, Lauterē, Aronas pagastā, Madonas novadā</t>
  </si>
  <si>
    <t>Investīciju projekta mērķis ir uzlabot Lauteres kultūras nama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Pirms projekta īstenošanas. Energoefektivitātes pasākumu uzlabošanas rezultātā tiks samazināti siltumenerģijas zudumi, tādā veidā samazinot kopējās siltumenerģijas izmaksas, kā arī CO2 emisiju daudzumu gaisā, tādā veidā paaugstinot ēkas vispārīgo stāvokli, veicinot tās ilgmūžību.
Projekta mērķa grupa ir Madonas novada un kaimiņu novada iedzīvotāji, kultūras darbinieki, pašdarbības kolektīvu dalībnieki.
Projekta rezultatīvo rādītāju sasnioegšana 2025.gada 4.ceturksnis</t>
  </si>
  <si>
    <t>26.</t>
  </si>
  <si>
    <t>Energoefektivitātes uzlabošanas pasākumi Lubānas sociālā aprūpes centrā O.Kapaka ielā 12, Lubānā, Madonas novadā</t>
  </si>
  <si>
    <t xml:space="preserve">Investīciju projekta mērķis ir uzlabot Lubānas sociālās aprūpes centra infrastruktūras energoefektivitāti, lai samazinātu ikgadējo primāro enerģijas patēriņu un sasniegtu enerģijas ietaupījumu, ieviešot efektīvākos siltumnīcefekta gāzu emisiju  samazinošos pasākumus pašvaldību ēku energoefektivitātes un siltumnoturības uzlabošanā. 
Primārās kopējās enerģijas gada patēriņa samazinājums 148941 kWh gadā, siltumnīcefektu gāzu samazinājums 4,96 t CO2 ekviv.gadā.
Projektā plānotās darbības: jumta nomaiņa, bērniņu siltināšana , ārsienu siltināšana ar akmensvati, cokola siltināšana. Rezutatīvo rādītāju sasniegšana 225.gada 4.ceturksnis </t>
  </si>
  <si>
    <t>28.</t>
  </si>
  <si>
    <t>29.</t>
  </si>
  <si>
    <t>30.</t>
  </si>
  <si>
    <t>31.</t>
  </si>
  <si>
    <t>32.</t>
  </si>
  <si>
    <t>33.</t>
  </si>
  <si>
    <t>34.</t>
  </si>
  <si>
    <t>35.</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</si>
  <si>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</si>
  <si>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</si>
  <si>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</si>
  <si>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</si>
  <si>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</si>
  <si>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</si>
  <si>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</si>
  <si>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</si>
  <si>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</si>
  <si>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</si>
  <si>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</si>
  <si>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</si>
  <si>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</si>
  <si>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</si>
  <si>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</si>
  <si>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</si>
  <si>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</si>
  <si>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</si>
  <si>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</si>
  <si>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</si>
  <si>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</si>
  <si>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</si>
  <si>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</si>
  <si>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</si>
  <si>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</si>
  <si>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</si>
  <si>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</si>
  <si>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</si>
  <si>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</si>
  <si>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</si>
  <si>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</si>
  <si>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</si>
  <si>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</si>
  <si>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</si>
  <si>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</si>
  <si>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</si>
  <si>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</si>
  <si>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</si>
  <si>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</si>
  <si>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</si>
  <si>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</si>
  <si>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</si>
  <si>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</si>
  <si>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</si>
  <si>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</si>
  <si>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</si>
  <si>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</si>
  <si>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</si>
  <si>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</si>
  <si>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</si>
  <si>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</si>
  <si>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</si>
  <si>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</si>
  <si>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</si>
  <si>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</si>
  <si>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</si>
  <si>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</si>
  <si>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</si>
  <si>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</si>
  <si>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</si>
  <si>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</si>
  <si>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</si>
  <si>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</si>
  <si>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</si>
  <si>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</si>
  <si>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</si>
  <si>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</si>
  <si>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</si>
  <si>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</si>
  <si>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</si>
  <si>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Jaunas ģimenes ārsta prakses vietas izveide Cesvainē, Augusta Saulieša 9, Cesvainē</t>
  </si>
  <si>
    <t>Izveidota jauna ģimenes ārsta prakses vieta Cesvainē Augusta Saulieša ielā 9. Cesvainē, ēkā veikta telpu vienkāršotā atjaunošana, palielinot veselības pakalpojumu sniedzēju skaitu, nodrošinot pakalpojumu pieejamību iedzīvotājiem.</t>
  </si>
  <si>
    <t>Pašvaldības autoceļa Ozolu ielā, Dzelzavā, Madonas novadā  asfalta seguma atjaunošana</t>
  </si>
  <si>
    <t>Veikta asfalta seguma atjaunošana Ozolu ielā , Dzelzavā, Dzelzavas pagastā, Madonas novadā.</t>
  </si>
  <si>
    <t>Centrālā administrācija, Dzelzavas pagasta pārvalde</t>
  </si>
  <si>
    <t>EV 3.1.1.</t>
  </si>
  <si>
    <t>107.</t>
  </si>
  <si>
    <t>“Melioratoru ielas pārbūve Kusā, Aronas pagastā, Madonas novadā”</t>
  </si>
  <si>
    <t xml:space="preserve">Projektētās ielas garums ir 0.490 km. 
Projektētajai ielai paredzēts izbūvēt 12 nobrauktuves, ielas labajā pusē paredzēts izbūvēt 2 m platu ietvi, veidojot 1, 5 m platu gājēju celiņu. Lai nodrošinātu virsūdens novadi no ielas , paredzēts noņemt apaugumu no nomalēm, izbūvēt betona apmales, betona teknes un betona režgteknes.  Lai aizvadītu ūdeni no betona režgteknēm  uz blakus esošo dīķi, paredzēts izbūvēt 6 drenāžas kolektorus, veikt lietus kanalizācijas kolektora pārbūvi. </t>
  </si>
  <si>
    <t>“Jauna ģimeniskai videi pietuvināta aprūpes pakalpojuma izveide pensijas vecuma personām Madonas novadā”</t>
  </si>
  <si>
    <t>Projekta mērķis ir nodrošināt pāreju no institucionālas ilgtermiņa aprūpes sniegšanas uz kopienā balstītas aprūpes modeli un attīstīt ģimeniskai videi pietuvināta sociālā pakalpojuma pieejamību pašvaldībās pensijas vecuma personām, saglabājot personas neatkarību un tās aprūpē iesaistīto ģimenes locekļu nodarbinātību. 
Projekta  mērķa grupa ir pensijas vecuma personas. 
          Projekta ietvaros plānots izbūvēt divas tipveida projekta divu dzīvokļu mājas Augusta Saulieša ielā 14, Cesvainē Madonas novadā, nodrošinot ne vairāk kā 16 vietas klientiem katrā mājā.</t>
  </si>
  <si>
    <t xml:space="preserve">2 546 408,00 </t>
  </si>
  <si>
    <t>27.</t>
  </si>
  <si>
    <t>18.</t>
  </si>
  <si>
    <t>19.</t>
  </si>
  <si>
    <t>20.</t>
  </si>
  <si>
    <t>21.</t>
  </si>
  <si>
    <t>22.</t>
  </si>
  <si>
    <t>23.</t>
  </si>
  <si>
    <t>24.</t>
  </si>
  <si>
    <t>25.</t>
  </si>
  <si>
    <t xml:space="preserve">“Vides pieejamības pasākumu īstenošana  Madonas novada sociālā dienesta ēkā  Blaumaņa iela 3, Madonā”  </t>
  </si>
  <si>
    <t>Projekta iesniegums “Vides pieejamības pasākumu īstenošana  Madonas novada sociālā dienesta ēkā  Blaumaņa iela 3, Madonā” sagatavots  par vides pieejamības pasākumu īstenošanu ēkā, kurā tiek sniegti pašvaldības sociālie pakalpojumi un kura atrodas šādā adresē – Blaumaņa iela 3, Madona, Madonas novads, LV-4801, ēkas kadastra apzīmējuma Nr. 70010011046001</t>
  </si>
  <si>
    <t>Būvdarbi - komunikāciju, gājēju celiņu, koka laipu, vides objekta "Lazdu laipa"paplašināšana, skatu platformu, ūdenstilpnes krastu un vides klases izbūve (1., 2. 3. kārta). Projekta mērķis ir publiskās ārtelpas attīstīšana Madonas pilsētas funkcionālajā teritorijā, uzlabojot dzīves kvalitāti un palielinot sabiedrikso drošību. Atjaunotā teritorija 27162m2</t>
  </si>
  <si>
    <t>108.</t>
  </si>
  <si>
    <t xml:space="preserve">„Ēkas vienkāršotā atjaunošana ar lietošanas veida maiņu Rīgas ielā 4, Cesvainē” </t>
  </si>
  <si>
    <t>Ēka tiks nodota Aizsardzības ministrijas valdījumā, tādēļ projekts tika izstrādāts sadarbojoties un būvdarbi tiks veikti atbilstoši Nacionālo bruņoto spēku uzdevumu izpildei nepieciešamās infrastruktūras attīstības plāniem Zemessardzes 26. kājnieku bataljona vajadzībām.</t>
  </si>
  <si>
    <t>RV 2.1.3.</t>
  </si>
  <si>
    <t>Bērnu un jauniešu aktīvās atpūtas laukuma izveide Ļaudonas pagastā, Madonas novadā</t>
  </si>
  <si>
    <t>Uzstādītās konstrukcijas laukumā ir veidotas no videi draudzīga materiāla - kompozīta, kas iegūts pārstrādājot dažādus sadzīves atkritumus, lielākoties apģērbu un plēves atkritumus.
Tādējādi ar šo projektu tiek aktualizēta ekoloģiska un videi draudzīga sabiedrības domāšana.
Projekta ietvaros izveidotais aktīvās atpūtas laukums ilgtermiņā veicinās gan estrādes teritorijas pievilcību, gan Ļaudonas pagastu kā drošu, videi draudzīgu un interesantu aktīvās atpūtas vietu ģimenēm.
Īstenojot projektu, tas pilnībā sasniegs savu mērķi, jo tiks izveidots kvalitatīvs atpūtas laukums ar drošām un dažādiem vecumiem atbilstošām konstrukcijām, kas nodrošinās bezmaksas aktīvās atpūtas iespējas, radot veselīgu un saturīgu brīvā laika pavadīšanas iespēju, nodarbojoties ar āra aktivitātēm un izvēloties sev atbilstošāko.</t>
  </si>
  <si>
    <t>Aktīvās atpūtas laukuma izveide Lubānā, Madonas novadā</t>
  </si>
  <si>
    <t xml:space="preserve">Laukumu paredzēts izveidot Lubānas ciema centrā, netālu no Lubānas vidusskolas, kur ikdienā apgrozās lielākoties bērni un jaunieši. Laukumu būs iespēja apmeklēt bērniem un jauniešiem vecumā no 2 - 16 gadi.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</si>
</sst>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rgb="FFFF0000"/>
      <name val="Tahoma"/>
      <family val="2"/>
      <charset val="186"/>
    </font>
    <font>
      <sz val="9"/>
      <color theme="1"/>
      <name val="Tahoma"/>
      <family val="2"/>
    </font>
    <font>
      <sz val="9"/>
      <name val="Tahoma"/>
      <family val="2"/>
      <charset val="186"/>
    </font>
    <font>
      <sz val="10"/>
      <color rgb="FFFF0000"/>
      <name val="Arial"/>
      <family val="2"/>
      <charset val="186"/>
    </font>
    <font>
      <sz val="8"/>
      <name val="Calibri"/>
      <family val="2"/>
      <charset val="186"/>
      <scheme val="minor"/>
    </font>
  </fonts>
  <fills count="10">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style="medium">
        <color rgb="FFFFFFFF"/>
      </left>
      <right style="medium">
        <color rgb="FFFFFFFF"/>
      </right>
      <top style="medium">
        <color rgb="FFFFFFFF"/>
      </top>
      <bottom style="thin">
        <color theme="0"/>
      </bottom>
      <diagonal/>
    </border>
    <border>
      <left/>
      <right style="thin">
        <color theme="0"/>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style="thin">
        <color theme="0"/>
      </left>
      <right style="medium">
        <color rgb="FFFFFFFF"/>
      </right>
      <top style="medium">
        <color theme="0"/>
      </top>
      <bottom style="thin">
        <color theme="0"/>
      </bottom>
      <diagonal/>
    </border>
    <border>
      <left style="medium">
        <color rgb="FFFFFFFF"/>
      </left>
      <right style="medium">
        <color rgb="FFFFFFFF"/>
      </right>
      <top style="medium">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s>
  <cellStyleXfs count="1">
    <xf numFmtId="0" fontId="0" fillId="0" borderId="0"/>
  </cellStyleXfs>
  <cellXfs count="234">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5" borderId="0" xfId="0" applyFont="1" applyFill="1" applyAlignment="1">
      <alignment horizontal="center" vertical="center" wrapText="1"/>
    </xf>
    <xf numFmtId="0" fontId="9" fillId="6" borderId="6" xfId="0" applyFont="1" applyFill="1" applyBorder="1" applyAlignment="1">
      <alignment horizontal="center" vertical="center" wrapText="1"/>
    </xf>
    <xf numFmtId="4" fontId="9" fillId="6" borderId="6" xfId="0" applyNumberFormat="1" applyFont="1" applyFill="1" applyBorder="1" applyAlignment="1">
      <alignment horizontal="center" vertical="center" wrapText="1"/>
    </xf>
    <xf numFmtId="0" fontId="9" fillId="6" borderId="3" xfId="0" applyFont="1" applyFill="1" applyBorder="1" applyAlignment="1">
      <alignment vertical="center" wrapText="1"/>
    </xf>
    <xf numFmtId="4" fontId="9" fillId="5" borderId="6" xfId="0" applyNumberFormat="1"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1"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vertical="center" wrapText="1"/>
    </xf>
    <xf numFmtId="4" fontId="4" fillId="6" borderId="31"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10" fillId="5" borderId="3" xfId="0" applyFont="1" applyFill="1" applyBorder="1" applyAlignment="1">
      <alignment vertical="center" wrapText="1"/>
    </xf>
    <xf numFmtId="0" fontId="10"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6" borderId="37"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4" fontId="4" fillId="8" borderId="6"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4" fillId="5" borderId="42" xfId="0" applyFont="1" applyFill="1" applyBorder="1" applyAlignment="1">
      <alignment horizontal="center" vertical="center" wrapText="1"/>
    </xf>
    <xf numFmtId="0" fontId="4" fillId="5" borderId="43" xfId="0" applyFont="1" applyFill="1" applyBorder="1" applyAlignment="1">
      <alignment horizontal="center" vertical="center" wrapText="1"/>
    </xf>
    <xf numFmtId="2" fontId="9" fillId="5" borderId="3" xfId="0" applyNumberFormat="1" applyFont="1" applyFill="1" applyBorder="1" applyAlignment="1">
      <alignment vertical="center" wrapText="1"/>
    </xf>
    <xf numFmtId="2" fontId="9" fillId="5" borderId="3" xfId="0" applyNumberFormat="1"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36" xfId="0" applyFont="1" applyFill="1" applyBorder="1" applyAlignment="1">
      <alignment vertical="center" wrapText="1"/>
    </xf>
    <xf numFmtId="4" fontId="9" fillId="5"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horizontal="center" vertical="center" wrapText="1"/>
    </xf>
    <xf numFmtId="4" fontId="9" fillId="5" borderId="0" xfId="0" applyNumberFormat="1" applyFont="1" applyFill="1" applyAlignment="1">
      <alignment horizontal="center" vertical="center" wrapText="1"/>
    </xf>
    <xf numFmtId="0" fontId="9" fillId="5" borderId="43"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9" fillId="6" borderId="6" xfId="0" applyFont="1" applyFill="1" applyBorder="1" applyAlignment="1">
      <alignment horizontal="left" vertical="center" wrapText="1"/>
    </xf>
    <xf numFmtId="4" fontId="9" fillId="5" borderId="41" xfId="0" applyNumberFormat="1" applyFont="1" applyFill="1" applyBorder="1" applyAlignment="1">
      <alignment horizontal="center" vertical="center" wrapText="1"/>
    </xf>
    <xf numFmtId="4" fontId="9" fillId="5" borderId="45" xfId="0" applyNumberFormat="1" applyFont="1" applyFill="1" applyBorder="1" applyAlignment="1">
      <alignment horizontal="center" vertical="center" wrapText="1"/>
    </xf>
    <xf numFmtId="4" fontId="9" fillId="5" borderId="46" xfId="0" applyNumberFormat="1" applyFont="1" applyFill="1" applyBorder="1" applyAlignment="1">
      <alignment horizontal="center" vertical="center" wrapText="1"/>
    </xf>
    <xf numFmtId="0" fontId="4" fillId="5" borderId="44" xfId="0" applyFont="1" applyFill="1" applyBorder="1" applyAlignment="1">
      <alignment vertical="center" wrapText="1"/>
    </xf>
    <xf numFmtId="4" fontId="9" fillId="5" borderId="38" xfId="0" applyNumberFormat="1" applyFont="1" applyFill="1" applyBorder="1" applyAlignment="1">
      <alignment horizontal="center" vertical="center" wrapText="1"/>
    </xf>
    <xf numFmtId="4" fontId="4" fillId="5" borderId="47"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4" fontId="4" fillId="5" borderId="43" xfId="0" applyNumberFormat="1" applyFont="1" applyFill="1" applyBorder="1" applyAlignment="1">
      <alignment horizontal="center" vertical="center" wrapText="1"/>
    </xf>
    <xf numFmtId="0" fontId="4" fillId="5" borderId="41" xfId="0" applyFont="1" applyFill="1" applyBorder="1" applyAlignment="1">
      <alignment vertical="center" wrapText="1"/>
    </xf>
    <xf numFmtId="4" fontId="4" fillId="5" borderId="38" xfId="0" applyNumberFormat="1" applyFont="1" applyFill="1" applyBorder="1" applyAlignment="1">
      <alignment horizontal="center" vertical="center" wrapText="1"/>
    </xf>
    <xf numFmtId="4" fontId="4" fillId="5" borderId="41" xfId="0" applyNumberFormat="1"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8" xfId="0" applyFont="1" applyFill="1" applyBorder="1" applyAlignment="1">
      <alignment horizontal="center" vertical="center" wrapText="1"/>
    </xf>
    <xf numFmtId="4" fontId="4" fillId="6" borderId="49" xfId="0" applyNumberFormat="1" applyFont="1" applyFill="1" applyBorder="1" applyAlignment="1">
      <alignment horizontal="center" vertical="center" wrapText="1"/>
    </xf>
    <xf numFmtId="0" fontId="9" fillId="5" borderId="38" xfId="0" applyFont="1" applyFill="1" applyBorder="1" applyAlignment="1">
      <alignment vertical="center" wrapText="1"/>
    </xf>
    <xf numFmtId="0" fontId="4" fillId="5" borderId="14" xfId="0" applyFont="1" applyFill="1" applyBorder="1" applyAlignment="1">
      <alignment vertical="center" wrapText="1"/>
    </xf>
    <xf numFmtId="0" fontId="4" fillId="5" borderId="49" xfId="0" applyFont="1" applyFill="1" applyBorder="1" applyAlignment="1">
      <alignment vertical="center" wrapText="1"/>
    </xf>
    <xf numFmtId="4" fontId="4" fillId="5" borderId="51" xfId="0" applyNumberFormat="1"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4" xfId="0" applyFont="1" applyFill="1" applyBorder="1" applyAlignment="1">
      <alignment horizontal="center" vertical="center" wrapText="1"/>
    </xf>
    <xf numFmtId="0" fontId="9" fillId="5" borderId="43" xfId="0" applyFont="1" applyFill="1" applyBorder="1" applyAlignment="1">
      <alignment horizontal="justify" vertical="center"/>
    </xf>
    <xf numFmtId="4" fontId="9" fillId="5" borderId="40" xfId="0" applyNumberFormat="1" applyFont="1" applyFill="1" applyBorder="1" applyAlignment="1">
      <alignment horizontal="center" vertical="center" wrapText="1"/>
    </xf>
    <xf numFmtId="0" fontId="5" fillId="5" borderId="47" xfId="0" applyFont="1" applyFill="1" applyBorder="1" applyAlignment="1">
      <alignment vertical="center" wrapText="1"/>
    </xf>
    <xf numFmtId="4" fontId="5" fillId="5" borderId="45" xfId="0" applyNumberFormat="1" applyFont="1" applyFill="1" applyBorder="1" applyAlignment="1">
      <alignment horizontal="center" vertical="center" wrapText="1"/>
    </xf>
    <xf numFmtId="4" fontId="5" fillId="5" borderId="46" xfId="0" applyNumberFormat="1" applyFont="1" applyFill="1" applyBorder="1" applyAlignment="1">
      <alignment horizontal="center" vertical="center" wrapText="1"/>
    </xf>
    <xf numFmtId="4" fontId="5" fillId="5" borderId="41" xfId="0" applyNumberFormat="1" applyFont="1" applyFill="1" applyBorder="1" applyAlignment="1">
      <alignment horizontal="center" vertical="center" wrapText="1"/>
    </xf>
    <xf numFmtId="4" fontId="5" fillId="5" borderId="38" xfId="0" applyNumberFormat="1" applyFont="1" applyFill="1" applyBorder="1" applyAlignment="1">
      <alignment horizontal="center" vertical="center" wrapText="1"/>
    </xf>
    <xf numFmtId="0" fontId="5" fillId="5" borderId="43" xfId="0" applyFont="1" applyFill="1" applyBorder="1" applyAlignment="1">
      <alignment horizontal="center" vertical="center" wrapText="1"/>
    </xf>
    <xf numFmtId="4" fontId="5" fillId="5" borderId="0" xfId="0" applyNumberFormat="1" applyFont="1" applyFill="1" applyAlignment="1">
      <alignment horizontal="center" vertical="center" wrapText="1"/>
    </xf>
    <xf numFmtId="0" fontId="5" fillId="5" borderId="42"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5" borderId="38" xfId="0" applyFont="1" applyFill="1" applyBorder="1" applyAlignment="1">
      <alignment horizontal="justify" vertical="center"/>
    </xf>
    <xf numFmtId="0" fontId="5" fillId="6" borderId="0" xfId="0" applyFont="1" applyFill="1" applyAlignment="1">
      <alignment horizontal="center" vertical="center" wrapText="1"/>
    </xf>
    <xf numFmtId="0" fontId="0" fillId="7" borderId="38" xfId="0" applyFill="1" applyBorder="1" applyAlignment="1">
      <alignment horizontal="center" vertical="center"/>
    </xf>
    <xf numFmtId="4" fontId="4" fillId="7" borderId="43" xfId="0" applyNumberFormat="1" applyFont="1" applyFill="1" applyBorder="1" applyAlignment="1">
      <alignment vertical="center" wrapText="1"/>
    </xf>
    <xf numFmtId="0" fontId="0" fillId="7" borderId="40" xfId="0" applyFill="1" applyBorder="1" applyAlignment="1">
      <alignment horizontal="center" vertical="center"/>
    </xf>
    <xf numFmtId="0" fontId="0" fillId="7" borderId="38" xfId="0" applyFill="1" applyBorder="1" applyAlignment="1">
      <alignment horizontal="center" vertical="center" wrapText="1"/>
    </xf>
    <xf numFmtId="0" fontId="4" fillId="7" borderId="38" xfId="0" applyFont="1" applyFill="1" applyBorder="1" applyAlignment="1">
      <alignment horizontal="center" vertical="center" wrapText="1"/>
    </xf>
    <xf numFmtId="0" fontId="3" fillId="7" borderId="39" xfId="0" applyFont="1" applyFill="1" applyBorder="1" applyAlignment="1">
      <alignment horizontal="center" vertical="center" wrapText="1"/>
    </xf>
    <xf numFmtId="4" fontId="9" fillId="5" borderId="42" xfId="0" applyNumberFormat="1" applyFont="1" applyFill="1" applyBorder="1" applyAlignment="1">
      <alignment horizontal="center" vertical="center" wrapText="1"/>
    </xf>
    <xf numFmtId="0" fontId="11" fillId="5" borderId="38" xfId="0" applyFont="1" applyFill="1" applyBorder="1" applyAlignment="1">
      <alignment vertical="center" wrapText="1"/>
    </xf>
    <xf numFmtId="4" fontId="11" fillId="5" borderId="38" xfId="0" applyNumberFormat="1" applyFont="1" applyFill="1" applyBorder="1" applyAlignment="1">
      <alignment horizontal="center" vertical="center" wrapText="1"/>
    </xf>
    <xf numFmtId="4" fontId="11" fillId="5" borderId="41" xfId="0" applyNumberFormat="1" applyFont="1" applyFill="1" applyBorder="1" applyAlignment="1">
      <alignment horizontal="center" vertical="center" wrapText="1"/>
    </xf>
    <xf numFmtId="0" fontId="11" fillId="5" borderId="43" xfId="0" applyFont="1" applyFill="1" applyBorder="1" applyAlignment="1">
      <alignment horizontal="center" vertical="center" wrapText="1"/>
    </xf>
    <xf numFmtId="4" fontId="11" fillId="5" borderId="43" xfId="0" applyNumberFormat="1"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6" borderId="42" xfId="0" applyFont="1" applyFill="1" applyBorder="1" applyAlignment="1">
      <alignment horizontal="center" vertical="center" wrapText="1"/>
    </xf>
    <xf numFmtId="4" fontId="9" fillId="8" borderId="6" xfId="0" applyNumberFormat="1" applyFont="1" applyFill="1" applyBorder="1" applyAlignment="1">
      <alignment vertical="center" wrapText="1"/>
    </xf>
    <xf numFmtId="4" fontId="9" fillId="8" borderId="6"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4" fontId="4" fillId="5" borderId="49" xfId="0" applyNumberFormat="1" applyFont="1" applyFill="1" applyBorder="1" applyAlignment="1">
      <alignment horizontal="center" vertical="center" wrapText="1"/>
    </xf>
    <xf numFmtId="4" fontId="4" fillId="5" borderId="49" xfId="0" applyNumberFormat="1" applyFont="1" applyFill="1" applyBorder="1" applyAlignment="1">
      <alignment vertical="center" wrapText="1"/>
    </xf>
    <xf numFmtId="4" fontId="4" fillId="5" borderId="1"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4" fontId="4" fillId="9" borderId="38" xfId="0" applyNumberFormat="1" applyFont="1" applyFill="1" applyBorder="1" applyAlignment="1">
      <alignment vertical="center" wrapText="1"/>
    </xf>
    <xf numFmtId="4" fontId="4" fillId="9" borderId="46"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4" fontId="4" fillId="9" borderId="41" xfId="0" applyNumberFormat="1" applyFont="1" applyFill="1" applyBorder="1" applyAlignment="1">
      <alignment horizontal="center" vertical="center" wrapText="1"/>
    </xf>
    <xf numFmtId="4" fontId="4" fillId="9" borderId="50" xfId="0" applyNumberFormat="1" applyFont="1" applyFill="1" applyBorder="1" applyAlignment="1">
      <alignment horizontal="center" vertical="center" wrapText="1"/>
    </xf>
    <xf numFmtId="4" fontId="4" fillId="9" borderId="38" xfId="0" applyNumberFormat="1" applyFont="1" applyFill="1" applyBorder="1" applyAlignment="1">
      <alignment horizontal="center" vertical="center" wrapText="1"/>
    </xf>
    <xf numFmtId="0" fontId="4" fillId="9" borderId="44" xfId="0" applyFont="1" applyFill="1" applyBorder="1" applyAlignment="1">
      <alignment horizontal="center" vertical="center" wrapText="1"/>
    </xf>
    <xf numFmtId="4" fontId="4" fillId="9" borderId="56" xfId="0" applyNumberFormat="1" applyFont="1" applyFill="1" applyBorder="1" applyAlignment="1">
      <alignment horizontal="center" vertical="center" wrapText="1"/>
    </xf>
    <xf numFmtId="4" fontId="4" fillId="9" borderId="55" xfId="0" applyNumberFormat="1" applyFont="1" applyFill="1" applyBorder="1" applyAlignment="1">
      <alignment horizontal="center" vertical="center" wrapText="1"/>
    </xf>
    <xf numFmtId="0" fontId="4" fillId="9" borderId="1" xfId="0" applyFont="1" applyFill="1" applyBorder="1" applyAlignment="1">
      <alignment vertical="center" wrapText="1"/>
    </xf>
    <xf numFmtId="4" fontId="4" fillId="9" borderId="6"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 xfId="0" applyFont="1" applyFill="1" applyBorder="1" applyAlignment="1">
      <alignment horizontal="center" vertical="center" wrapText="1"/>
    </xf>
    <xf numFmtId="2" fontId="3" fillId="9" borderId="3"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9" borderId="2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11" fillId="5" borderId="6" xfId="0" applyFont="1" applyFill="1" applyBorder="1" applyAlignment="1">
      <alignment vertical="center" wrapText="1"/>
    </xf>
    <xf numFmtId="4" fontId="11" fillId="5" borderId="6" xfId="0" applyNumberFormat="1"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6" xfId="0" applyFont="1" applyFill="1" applyBorder="1" applyAlignment="1">
      <alignment horizontal="left" vertical="center" wrapText="1"/>
    </xf>
    <xf numFmtId="0" fontId="11" fillId="5"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5" fillId="5" borderId="3" xfId="0" applyFont="1" applyFill="1" applyBorder="1" applyAlignment="1">
      <alignment vertical="center" wrapText="1"/>
    </xf>
    <xf numFmtId="0" fontId="5" fillId="5" borderId="3" xfId="0" applyFont="1" applyFill="1" applyBorder="1" applyAlignment="1">
      <alignment horizontal="center" vertical="center" wrapText="1"/>
    </xf>
    <xf numFmtId="4" fontId="9" fillId="6" borderId="3" xfId="0" applyNumberFormat="1" applyFont="1" applyFill="1" applyBorder="1" applyAlignment="1">
      <alignment horizontal="center" vertical="center" wrapText="1"/>
    </xf>
    <xf numFmtId="0" fontId="12" fillId="0" borderId="0" xfId="0" applyFont="1" applyAlignment="1">
      <alignment wrapText="1"/>
    </xf>
    <xf numFmtId="0" fontId="4" fillId="5" borderId="0" xfId="0" applyFont="1" applyFill="1" applyAlignment="1">
      <alignment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ECF3F7"/>
      <color rgb="FFD9E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352425</xdr:colOff>
      <xdr:row>1</xdr:row>
      <xdr:rowOff>381000</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4535150" y="59532"/>
          <a:ext cx="2743200" cy="105489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 1</a:t>
          </a:r>
        </a:p>
        <a:p>
          <a:r>
            <a:rPr lang="lv-LV" sz="1100">
              <a:effectLst/>
              <a:latin typeface="Tahoma" panose="020B0604030504040204" pitchFamily="34" charset="0"/>
              <a:ea typeface="Tahoma" panose="020B0604030504040204" pitchFamily="34" charset="0"/>
            </a:rPr>
            <a:t>Madonas novada pašvaldības domes 2023. gada  28.</a:t>
          </a:r>
          <a:r>
            <a:rPr lang="lv-LV" sz="1100" baseline="0">
              <a:effectLst/>
              <a:latin typeface="Tahoma" panose="020B0604030504040204" pitchFamily="34" charset="0"/>
              <a:ea typeface="Tahoma" panose="020B0604030504040204" pitchFamily="34" charset="0"/>
            </a:rPr>
            <a:t> </a:t>
          </a:r>
          <a:r>
            <a:rPr lang="lv-LV" sz="1100">
              <a:effectLst/>
              <a:latin typeface="Tahoma" panose="020B0604030504040204" pitchFamily="34" charset="0"/>
              <a:ea typeface="Tahoma" panose="020B0604030504040204" pitchFamily="34" charset="0"/>
            </a:rPr>
            <a:t>decembra</a:t>
          </a:r>
        </a:p>
        <a:p>
          <a:r>
            <a:rPr lang="lv-LV" sz="1100">
              <a:effectLst/>
              <a:latin typeface="Tahoma" panose="020B0604030504040204" pitchFamily="34" charset="0"/>
              <a:ea typeface="Tahoma" panose="020B0604030504040204" pitchFamily="34" charset="0"/>
            </a:rPr>
            <a:t>lēmumam Nr.</a:t>
          </a:r>
          <a:r>
            <a:rPr lang="lv-LV" sz="1100" baseline="0">
              <a:effectLst/>
              <a:latin typeface="Tahoma" panose="020B0604030504040204" pitchFamily="34" charset="0"/>
              <a:ea typeface="Tahoma" panose="020B0604030504040204" pitchFamily="34" charset="0"/>
            </a:rPr>
            <a:t> 808</a:t>
          </a:r>
        </a:p>
        <a:p>
          <a:r>
            <a:rPr lang="lv-LV" sz="1100" baseline="0">
              <a:effectLst/>
              <a:latin typeface="Tahoma" panose="020B0604030504040204" pitchFamily="34" charset="0"/>
              <a:ea typeface="Tahoma" panose="020B0604030504040204" pitchFamily="34" charset="0"/>
            </a:rPr>
            <a:t>protokols Nr. 23, 22.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3"/>
  <sheetViews>
    <sheetView tabSelected="1" zoomScaleNormal="100" workbookViewId="0">
      <pane ySplit="2" topLeftCell="A72" activePane="bottomLeft" state="frozen"/>
      <selection pane="bottomLeft" activeCell="A66" sqref="A66:A68"/>
    </sheetView>
  </sheetViews>
  <sheetFormatPr defaultRowHeight="14.4" x14ac:dyDescent="0.3"/>
  <cols>
    <col min="1" max="1" width="9.88671875" style="8" customWidth="1"/>
    <col min="2" max="2" width="34.44140625" customWidth="1"/>
    <col min="3" max="3" width="18.88671875" style="8" customWidth="1"/>
    <col min="4" max="4" width="12.44140625" style="8" customWidth="1"/>
    <col min="5" max="5" width="16.33203125" style="8" customWidth="1"/>
    <col min="6" max="6" width="14.6640625" style="8" customWidth="1"/>
    <col min="7" max="7" width="13.6640625" style="8" customWidth="1"/>
    <col min="8" max="8" width="13.5546875" style="8" customWidth="1"/>
    <col min="9" max="9" width="9.5546875" style="8" customWidth="1"/>
    <col min="10" max="10" width="46.33203125" style="8" customWidth="1"/>
    <col min="11" max="11" width="16.109375" style="8" customWidth="1"/>
    <col min="12" max="12" width="11.44140625" style="8" customWidth="1"/>
  </cols>
  <sheetData>
    <row r="1" spans="1:12" ht="57.75" customHeight="1" x14ac:dyDescent="0.3">
      <c r="A1" s="1" t="s">
        <v>17</v>
      </c>
      <c r="B1" s="1" t="s">
        <v>0</v>
      </c>
      <c r="C1" s="1" t="s">
        <v>1</v>
      </c>
      <c r="D1" s="1"/>
      <c r="E1" s="1"/>
      <c r="F1" s="1"/>
      <c r="G1" s="1" t="s">
        <v>2</v>
      </c>
      <c r="H1" s="1" t="s">
        <v>176</v>
      </c>
      <c r="I1" s="1" t="s">
        <v>3</v>
      </c>
      <c r="J1" s="1" t="s">
        <v>4</v>
      </c>
      <c r="K1" s="1" t="s">
        <v>5</v>
      </c>
      <c r="L1" s="1" t="s">
        <v>6</v>
      </c>
    </row>
    <row r="2" spans="1:12" ht="57.75" customHeight="1" x14ac:dyDescent="0.3">
      <c r="A2" s="1"/>
      <c r="B2" s="106"/>
      <c r="C2" s="1"/>
      <c r="D2" s="1" t="s">
        <v>7</v>
      </c>
      <c r="E2" s="1" t="s">
        <v>8</v>
      </c>
      <c r="F2" s="1" t="s">
        <v>9</v>
      </c>
      <c r="G2" s="1"/>
      <c r="H2" s="1"/>
      <c r="I2" s="1"/>
      <c r="J2" s="1"/>
      <c r="K2" s="1"/>
      <c r="L2" s="1"/>
    </row>
    <row r="3" spans="1:12" ht="44.25" customHeight="1" thickBot="1" x14ac:dyDescent="0.35">
      <c r="A3" s="230" t="s">
        <v>10</v>
      </c>
      <c r="B3" s="231"/>
      <c r="C3" s="41">
        <f t="shared" ref="C3:H3" si="0">C4+C19+C34</f>
        <v>39223016.969999999</v>
      </c>
      <c r="D3" s="41">
        <f t="shared" si="0"/>
        <v>4145892.0300000003</v>
      </c>
      <c r="E3" s="41">
        <f t="shared" si="0"/>
        <v>11509123.040000001</v>
      </c>
      <c r="F3" s="41">
        <f t="shared" si="0"/>
        <v>20661953.489999998</v>
      </c>
      <c r="G3" s="41">
        <f t="shared" si="0"/>
        <v>1642095.9700000002</v>
      </c>
      <c r="H3" s="41">
        <f t="shared" si="0"/>
        <v>7772217.4199999999</v>
      </c>
      <c r="I3" s="11"/>
      <c r="J3" s="11"/>
      <c r="K3" s="11"/>
      <c r="L3" s="11"/>
    </row>
    <row r="4" spans="1:12" ht="39.75" customHeight="1" thickBot="1" x14ac:dyDescent="0.35">
      <c r="A4" s="232" t="s">
        <v>11</v>
      </c>
      <c r="B4" s="233"/>
      <c r="C4" s="42">
        <f>SUM(C5:C18)</f>
        <v>16374524.119999999</v>
      </c>
      <c r="D4" s="42">
        <f t="shared" ref="D4:H4" si="1">SUM(D5:D18)</f>
        <v>1350629.62</v>
      </c>
      <c r="E4" s="42">
        <f t="shared" si="1"/>
        <v>4472572.5600000005</v>
      </c>
      <c r="F4" s="42">
        <f t="shared" si="1"/>
        <v>10651588.389999999</v>
      </c>
      <c r="G4" s="42">
        <f t="shared" si="1"/>
        <v>678232.93</v>
      </c>
      <c r="H4" s="42">
        <f t="shared" si="1"/>
        <v>3241573.55</v>
      </c>
      <c r="I4" s="34"/>
      <c r="J4" s="34"/>
      <c r="K4" s="34"/>
      <c r="L4" s="34"/>
    </row>
    <row r="5" spans="1:12" ht="46.8" thickTop="1" thickBot="1" x14ac:dyDescent="0.35">
      <c r="A5" s="123">
        <v>1</v>
      </c>
      <c r="B5" s="124" t="s">
        <v>282</v>
      </c>
      <c r="C5" s="125">
        <f>SUM(D5:F5)</f>
        <v>1176522.44</v>
      </c>
      <c r="D5" s="125">
        <v>654463.62</v>
      </c>
      <c r="E5" s="125">
        <v>522058.82</v>
      </c>
      <c r="F5" s="43"/>
      <c r="G5" s="125">
        <v>541422.93000000005</v>
      </c>
      <c r="H5" s="125">
        <v>581740</v>
      </c>
      <c r="I5" s="43">
        <v>2022</v>
      </c>
      <c r="J5" s="43" t="s">
        <v>14</v>
      </c>
      <c r="K5" s="43" t="s">
        <v>12</v>
      </c>
      <c r="L5" s="43" t="s">
        <v>13</v>
      </c>
    </row>
    <row r="6" spans="1:12" ht="78" customHeight="1" thickBot="1" x14ac:dyDescent="0.35">
      <c r="A6" s="114">
        <v>2</v>
      </c>
      <c r="B6" s="107" t="s">
        <v>183</v>
      </c>
      <c r="C6" s="35">
        <v>140000</v>
      </c>
      <c r="D6" s="35">
        <v>100000</v>
      </c>
      <c r="E6" s="35"/>
      <c r="F6" s="35">
        <v>140266.45000000001</v>
      </c>
      <c r="G6" s="35"/>
      <c r="H6" s="35">
        <v>240266.45</v>
      </c>
      <c r="I6" s="35">
        <v>2022</v>
      </c>
      <c r="J6" s="35" t="s">
        <v>16</v>
      </c>
      <c r="K6" s="35" t="s">
        <v>12</v>
      </c>
      <c r="L6" s="35" t="s">
        <v>13</v>
      </c>
    </row>
    <row r="7" spans="1:12" ht="23.4" thickBot="1" x14ac:dyDescent="0.35">
      <c r="A7" s="2">
        <v>3</v>
      </c>
      <c r="B7" s="108" t="s">
        <v>18</v>
      </c>
      <c r="C7" s="52">
        <v>100000</v>
      </c>
      <c r="D7" s="52">
        <v>100000</v>
      </c>
      <c r="E7" s="52"/>
      <c r="F7" s="52"/>
      <c r="G7" s="52"/>
      <c r="H7" s="52">
        <v>100000</v>
      </c>
      <c r="I7" s="2">
        <v>2022</v>
      </c>
      <c r="J7" s="50" t="s">
        <v>19</v>
      </c>
      <c r="K7" s="50" t="s">
        <v>12</v>
      </c>
      <c r="L7" s="50" t="s">
        <v>13</v>
      </c>
    </row>
    <row r="8" spans="1:12" ht="35.25" customHeight="1" thickBot="1" x14ac:dyDescent="0.35">
      <c r="A8" s="4">
        <v>4</v>
      </c>
      <c r="B8" s="107" t="s">
        <v>20</v>
      </c>
      <c r="C8" s="35">
        <v>68000</v>
      </c>
      <c r="D8" s="35">
        <v>68000</v>
      </c>
      <c r="E8" s="35"/>
      <c r="F8" s="35"/>
      <c r="G8" s="35">
        <v>30000</v>
      </c>
      <c r="H8" s="35">
        <v>38000</v>
      </c>
      <c r="I8" s="51">
        <v>2022</v>
      </c>
      <c r="J8" s="35" t="s">
        <v>21</v>
      </c>
      <c r="K8" s="35" t="s">
        <v>12</v>
      </c>
      <c r="L8" s="35" t="s">
        <v>13</v>
      </c>
    </row>
    <row r="9" spans="1:12" ht="55.5" customHeight="1" thickBot="1" x14ac:dyDescent="0.35">
      <c r="A9" s="84">
        <v>5</v>
      </c>
      <c r="B9" s="82" t="s">
        <v>184</v>
      </c>
      <c r="C9" s="36">
        <v>100000</v>
      </c>
      <c r="D9" s="36">
        <v>100000</v>
      </c>
      <c r="E9" s="38"/>
      <c r="F9" s="38"/>
      <c r="G9" s="38"/>
      <c r="H9" s="36">
        <v>50000</v>
      </c>
      <c r="I9" s="3">
        <v>2022</v>
      </c>
      <c r="J9" s="50" t="s">
        <v>209</v>
      </c>
      <c r="K9" s="3" t="s">
        <v>12</v>
      </c>
      <c r="L9" s="3" t="s">
        <v>13</v>
      </c>
    </row>
    <row r="10" spans="1:12" ht="40.5" customHeight="1" thickBot="1" x14ac:dyDescent="0.35">
      <c r="A10" s="4">
        <v>6</v>
      </c>
      <c r="B10" s="107" t="s">
        <v>196</v>
      </c>
      <c r="C10" s="35">
        <v>70000</v>
      </c>
      <c r="D10" s="35">
        <v>70000</v>
      </c>
      <c r="E10" s="35"/>
      <c r="F10" s="35"/>
      <c r="G10" s="35"/>
      <c r="H10" s="35">
        <v>70000</v>
      </c>
      <c r="I10" s="35">
        <v>2022</v>
      </c>
      <c r="J10" s="35" t="s">
        <v>195</v>
      </c>
      <c r="K10" s="35" t="s">
        <v>23</v>
      </c>
      <c r="L10" s="35" t="s">
        <v>13</v>
      </c>
    </row>
    <row r="11" spans="1:12" ht="23.4" thickBot="1" x14ac:dyDescent="0.35">
      <c r="A11" s="2">
        <v>7</v>
      </c>
      <c r="B11" s="108" t="s">
        <v>24</v>
      </c>
      <c r="C11" s="36">
        <v>30000</v>
      </c>
      <c r="D11" s="36">
        <v>30000</v>
      </c>
      <c r="E11" s="50"/>
      <c r="F11" s="50"/>
      <c r="G11" s="50"/>
      <c r="H11" s="36">
        <v>30000</v>
      </c>
      <c r="I11" s="3">
        <v>2022</v>
      </c>
      <c r="J11" s="50" t="s">
        <v>25</v>
      </c>
      <c r="K11" s="50" t="s">
        <v>26</v>
      </c>
      <c r="L11" s="50" t="s">
        <v>13</v>
      </c>
    </row>
    <row r="12" spans="1:12" ht="23.4" thickBot="1" x14ac:dyDescent="0.35">
      <c r="A12" s="4">
        <v>8</v>
      </c>
      <c r="B12" s="9" t="s">
        <v>27</v>
      </c>
      <c r="C12" s="35">
        <v>106810</v>
      </c>
      <c r="D12" s="35">
        <v>48666</v>
      </c>
      <c r="E12" s="35"/>
      <c r="F12" s="35">
        <v>58144</v>
      </c>
      <c r="G12" s="35">
        <v>106810</v>
      </c>
      <c r="H12" s="35"/>
      <c r="I12" s="4">
        <v>2021</v>
      </c>
      <c r="J12" s="4" t="s">
        <v>28</v>
      </c>
      <c r="K12" s="4" t="s">
        <v>23</v>
      </c>
      <c r="L12" s="4" t="s">
        <v>13</v>
      </c>
    </row>
    <row r="13" spans="1:12" ht="46.2" thickBot="1" x14ac:dyDescent="0.35">
      <c r="A13" s="84">
        <v>9</v>
      </c>
      <c r="B13" s="108" t="s">
        <v>29</v>
      </c>
      <c r="C13" s="36">
        <v>82000</v>
      </c>
      <c r="D13" s="36">
        <v>82000</v>
      </c>
      <c r="E13" s="50"/>
      <c r="F13" s="50"/>
      <c r="G13" s="50"/>
      <c r="H13" s="36">
        <v>40000</v>
      </c>
      <c r="I13" s="3">
        <v>2023</v>
      </c>
      <c r="J13" s="50" t="s">
        <v>30</v>
      </c>
      <c r="K13" s="50" t="s">
        <v>23</v>
      </c>
      <c r="L13" s="50" t="s">
        <v>13</v>
      </c>
    </row>
    <row r="14" spans="1:12" ht="34.799999999999997" thickBot="1" x14ac:dyDescent="0.35">
      <c r="A14" s="4">
        <v>10</v>
      </c>
      <c r="B14" s="9" t="s">
        <v>31</v>
      </c>
      <c r="C14" s="35">
        <v>21419.74</v>
      </c>
      <c r="D14" s="35"/>
      <c r="E14" s="35">
        <v>21419.74</v>
      </c>
      <c r="F14" s="35"/>
      <c r="G14" s="35"/>
      <c r="H14" s="35">
        <v>21419.74</v>
      </c>
      <c r="I14" s="4">
        <v>2022</v>
      </c>
      <c r="J14" s="4" t="s">
        <v>32</v>
      </c>
      <c r="K14" s="4" t="s">
        <v>191</v>
      </c>
      <c r="L14" s="4" t="s">
        <v>33</v>
      </c>
    </row>
    <row r="15" spans="1:12" ht="78.75" customHeight="1" thickBot="1" x14ac:dyDescent="0.35">
      <c r="A15" s="43">
        <v>11</v>
      </c>
      <c r="B15" s="121" t="s">
        <v>265</v>
      </c>
      <c r="C15" s="49">
        <v>869615.58</v>
      </c>
      <c r="D15" s="49"/>
      <c r="E15" s="49">
        <v>300000</v>
      </c>
      <c r="F15" s="49">
        <f>C15-E15</f>
        <v>569615.57999999996</v>
      </c>
      <c r="G15" s="122"/>
      <c r="H15" s="49">
        <v>869615.58</v>
      </c>
      <c r="I15" s="44">
        <v>2023</v>
      </c>
      <c r="J15" s="122" t="s">
        <v>276</v>
      </c>
      <c r="K15" s="122" t="s">
        <v>49</v>
      </c>
      <c r="L15" s="122" t="s">
        <v>13</v>
      </c>
    </row>
    <row r="16" spans="1:12" ht="116.25" customHeight="1" thickBot="1" x14ac:dyDescent="0.35">
      <c r="A16" s="4">
        <v>12</v>
      </c>
      <c r="B16" s="9" t="s">
        <v>210</v>
      </c>
      <c r="C16" s="35">
        <v>500000</v>
      </c>
      <c r="D16" s="35">
        <v>75000</v>
      </c>
      <c r="E16" s="35"/>
      <c r="F16" s="35">
        <f>C16-D16</f>
        <v>425000</v>
      </c>
      <c r="G16" s="35"/>
      <c r="H16" s="35"/>
      <c r="I16" s="4">
        <v>2024</v>
      </c>
      <c r="J16" s="4" t="s">
        <v>211</v>
      </c>
      <c r="K16" s="4" t="s">
        <v>49</v>
      </c>
      <c r="L16" s="4" t="s">
        <v>13</v>
      </c>
    </row>
    <row r="17" spans="1:23" ht="225.75" customHeight="1" thickBot="1" x14ac:dyDescent="0.35">
      <c r="A17" s="128">
        <v>13</v>
      </c>
      <c r="B17" s="48" t="s">
        <v>277</v>
      </c>
      <c r="C17" s="47">
        <v>12960156.359999999</v>
      </c>
      <c r="D17" s="47"/>
      <c r="E17" s="47">
        <v>3629094</v>
      </c>
      <c r="F17" s="47">
        <f>C17-E17</f>
        <v>9331062.3599999994</v>
      </c>
      <c r="G17" s="47"/>
      <c r="H17" s="47">
        <v>1050531.78</v>
      </c>
      <c r="I17" s="46">
        <v>2017</v>
      </c>
      <c r="J17" s="126" t="s">
        <v>269</v>
      </c>
      <c r="K17" s="126" t="s">
        <v>12</v>
      </c>
      <c r="L17" s="4" t="s">
        <v>13</v>
      </c>
    </row>
    <row r="18" spans="1:23" ht="52.5" customHeight="1" thickBot="1" x14ac:dyDescent="0.35">
      <c r="A18" s="84">
        <v>14</v>
      </c>
      <c r="B18" s="108" t="s">
        <v>198</v>
      </c>
      <c r="C18" s="36">
        <v>150000</v>
      </c>
      <c r="D18" s="36">
        <v>22500</v>
      </c>
      <c r="E18" s="36"/>
      <c r="F18" s="36">
        <v>127500</v>
      </c>
      <c r="G18" s="36"/>
      <c r="H18" s="36">
        <v>150000</v>
      </c>
      <c r="I18" s="3">
        <v>2022</v>
      </c>
      <c r="J18" s="50" t="s">
        <v>197</v>
      </c>
      <c r="K18" s="50" t="s">
        <v>12</v>
      </c>
      <c r="L18" s="50" t="s">
        <v>13</v>
      </c>
    </row>
    <row r="19" spans="1:23" ht="52.5" customHeight="1" thickBot="1" x14ac:dyDescent="0.35">
      <c r="A19" s="222" t="s">
        <v>35</v>
      </c>
      <c r="B19" s="223"/>
      <c r="C19" s="42">
        <f t="shared" ref="C19:H19" si="2">SUM(C20:C33)</f>
        <v>16527653.26</v>
      </c>
      <c r="D19" s="42">
        <f t="shared" si="2"/>
        <v>1474526.01</v>
      </c>
      <c r="E19" s="42">
        <f t="shared" si="2"/>
        <v>5178239.4000000004</v>
      </c>
      <c r="F19" s="42">
        <f t="shared" si="2"/>
        <v>7328572.9899999993</v>
      </c>
      <c r="G19" s="42">
        <f t="shared" si="2"/>
        <v>182849.26</v>
      </c>
      <c r="H19" s="42">
        <f t="shared" si="2"/>
        <v>3107185.5999999996</v>
      </c>
      <c r="I19" s="22"/>
      <c r="J19" s="22"/>
      <c r="K19" s="22"/>
      <c r="L19" s="22"/>
    </row>
    <row r="20" spans="1:23" ht="52.5" customHeight="1" thickBot="1" x14ac:dyDescent="0.35">
      <c r="A20" s="4">
        <v>15</v>
      </c>
      <c r="B20" s="7" t="s">
        <v>36</v>
      </c>
      <c r="C20" s="35">
        <v>300445</v>
      </c>
      <c r="D20" s="35">
        <v>30000</v>
      </c>
      <c r="E20" s="35">
        <v>270445</v>
      </c>
      <c r="F20" s="26"/>
      <c r="G20" s="35">
        <v>40000</v>
      </c>
      <c r="H20" s="35">
        <v>73945</v>
      </c>
      <c r="I20" s="5">
        <v>2019</v>
      </c>
      <c r="J20" s="5" t="s">
        <v>37</v>
      </c>
      <c r="K20" s="5" t="s">
        <v>38</v>
      </c>
      <c r="L20" s="5" t="s">
        <v>39</v>
      </c>
    </row>
    <row r="21" spans="1:23" ht="44.25" customHeight="1" thickBot="1" x14ac:dyDescent="0.35">
      <c r="A21" s="2">
        <v>16</v>
      </c>
      <c r="B21" s="82" t="s">
        <v>40</v>
      </c>
      <c r="C21" s="36">
        <v>31760</v>
      </c>
      <c r="D21" s="3"/>
      <c r="E21" s="36">
        <v>31760</v>
      </c>
      <c r="F21" s="23"/>
      <c r="G21" s="36">
        <v>15880</v>
      </c>
      <c r="H21" s="36">
        <v>15880</v>
      </c>
      <c r="I21" s="3">
        <v>2017</v>
      </c>
      <c r="J21" s="2" t="s">
        <v>41</v>
      </c>
      <c r="K21" s="2" t="s">
        <v>34</v>
      </c>
      <c r="L21" s="3" t="s">
        <v>39</v>
      </c>
    </row>
    <row r="22" spans="1:23" ht="125.25" customHeight="1" thickBot="1" x14ac:dyDescent="0.35">
      <c r="A22" s="4">
        <v>17</v>
      </c>
      <c r="B22" s="7" t="s">
        <v>43</v>
      </c>
      <c r="C22" s="35">
        <v>1651544.77</v>
      </c>
      <c r="D22" s="35">
        <v>247731.72</v>
      </c>
      <c r="E22" s="26"/>
      <c r="F22" s="35">
        <v>1403813.05</v>
      </c>
      <c r="G22" s="26"/>
      <c r="H22" s="35">
        <v>990926.86</v>
      </c>
      <c r="I22" s="5">
        <v>2022</v>
      </c>
      <c r="J22" s="5" t="s">
        <v>44</v>
      </c>
      <c r="K22" s="5" t="s">
        <v>12</v>
      </c>
      <c r="L22" s="5" t="s">
        <v>42</v>
      </c>
    </row>
    <row r="23" spans="1:23" ht="48.75" customHeight="1" thickBot="1" x14ac:dyDescent="0.35">
      <c r="A23" s="2" t="s">
        <v>386</v>
      </c>
      <c r="B23" s="82" t="s">
        <v>45</v>
      </c>
      <c r="C23" s="36">
        <v>253938.15</v>
      </c>
      <c r="D23" s="36">
        <v>63110</v>
      </c>
      <c r="E23" s="23"/>
      <c r="F23" s="36">
        <v>190828.15</v>
      </c>
      <c r="G23" s="36">
        <v>126969.26</v>
      </c>
      <c r="H23" s="36">
        <v>126969.26</v>
      </c>
      <c r="I23" s="3">
        <v>2021</v>
      </c>
      <c r="J23" s="2" t="s">
        <v>46</v>
      </c>
      <c r="K23" s="3" t="s">
        <v>12</v>
      </c>
      <c r="L23" s="3" t="s">
        <v>42</v>
      </c>
    </row>
    <row r="24" spans="1:23" ht="23.4" thickBot="1" x14ac:dyDescent="0.35">
      <c r="A24" s="2" t="s">
        <v>387</v>
      </c>
      <c r="B24" s="93" t="s">
        <v>192</v>
      </c>
      <c r="C24" s="36">
        <v>45000</v>
      </c>
      <c r="D24" s="36">
        <v>6750</v>
      </c>
      <c r="E24" s="23"/>
      <c r="F24" s="36">
        <v>38250</v>
      </c>
      <c r="G24" s="23"/>
      <c r="H24" s="36">
        <v>45000</v>
      </c>
      <c r="I24" s="3">
        <v>2022</v>
      </c>
      <c r="J24" s="2" t="s">
        <v>47</v>
      </c>
      <c r="K24" s="2" t="s">
        <v>23</v>
      </c>
      <c r="L24" s="83" t="s">
        <v>42</v>
      </c>
    </row>
    <row r="25" spans="1:23" ht="171.6" thickBot="1" x14ac:dyDescent="0.35">
      <c r="A25" s="2" t="s">
        <v>388</v>
      </c>
      <c r="B25" s="127" t="s">
        <v>266</v>
      </c>
      <c r="C25" s="47">
        <v>658944.14</v>
      </c>
      <c r="D25" s="47"/>
      <c r="E25" s="47">
        <v>155000</v>
      </c>
      <c r="F25" s="47">
        <v>503944.14</v>
      </c>
      <c r="G25" s="47"/>
      <c r="H25" s="47">
        <v>310154.46000000002</v>
      </c>
      <c r="I25" s="46">
        <v>2023</v>
      </c>
      <c r="J25" s="132" t="s">
        <v>275</v>
      </c>
      <c r="K25" s="46" t="s">
        <v>12</v>
      </c>
      <c r="L25" s="46" t="s">
        <v>42</v>
      </c>
    </row>
    <row r="26" spans="1:23" ht="28.5" customHeight="1" thickBot="1" x14ac:dyDescent="0.35">
      <c r="A26" s="2" t="s">
        <v>389</v>
      </c>
      <c r="B26" s="6" t="s">
        <v>48</v>
      </c>
      <c r="C26" s="36">
        <v>50000</v>
      </c>
      <c r="D26" s="36">
        <f>C26*0.15</f>
        <v>7500</v>
      </c>
      <c r="E26" s="3"/>
      <c r="F26" s="36">
        <f>C26-D26</f>
        <v>42500</v>
      </c>
      <c r="G26" s="3"/>
      <c r="H26" s="36">
        <v>50000</v>
      </c>
      <c r="I26" s="3">
        <v>2023</v>
      </c>
      <c r="J26" s="3" t="s">
        <v>181</v>
      </c>
      <c r="K26" s="3" t="s">
        <v>49</v>
      </c>
      <c r="L26" s="83" t="s">
        <v>42</v>
      </c>
    </row>
    <row r="27" spans="1:23" ht="57.6" thickBot="1" x14ac:dyDescent="0.35">
      <c r="A27" s="2" t="s">
        <v>390</v>
      </c>
      <c r="B27" s="48" t="s">
        <v>373</v>
      </c>
      <c r="C27" s="215">
        <v>109310.02</v>
      </c>
      <c r="D27" s="215">
        <v>16489.650000000001</v>
      </c>
      <c r="E27" s="126"/>
      <c r="F27" s="126">
        <v>92913.51</v>
      </c>
      <c r="G27" s="126"/>
      <c r="H27" s="215">
        <v>109310.02</v>
      </c>
      <c r="I27" s="126">
        <v>2022</v>
      </c>
      <c r="J27" s="126" t="s">
        <v>374</v>
      </c>
      <c r="K27" s="126" t="s">
        <v>34</v>
      </c>
      <c r="L27" s="128" t="s">
        <v>51</v>
      </c>
    </row>
    <row r="28" spans="1:23" s="16" customFormat="1" ht="142.5" customHeight="1" thickBot="1" x14ac:dyDescent="0.35">
      <c r="A28" s="2" t="s">
        <v>391</v>
      </c>
      <c r="B28" s="6" t="s">
        <v>52</v>
      </c>
      <c r="C28" s="36">
        <v>1000000</v>
      </c>
      <c r="D28" s="36">
        <v>150000</v>
      </c>
      <c r="E28" s="36">
        <v>850000</v>
      </c>
      <c r="F28" s="3"/>
      <c r="G28" s="3"/>
      <c r="H28" s="36">
        <v>100000</v>
      </c>
      <c r="I28" s="3">
        <v>2023</v>
      </c>
      <c r="J28" s="3" t="s">
        <v>214</v>
      </c>
      <c r="K28" s="3" t="s">
        <v>12</v>
      </c>
      <c r="L28" s="83" t="s">
        <v>213</v>
      </c>
      <c r="M28"/>
      <c r="N28"/>
      <c r="O28"/>
      <c r="P28"/>
      <c r="Q28"/>
      <c r="R28"/>
      <c r="S28"/>
      <c r="T28"/>
      <c r="U28"/>
      <c r="V28"/>
      <c r="W28"/>
    </row>
    <row r="29" spans="1:23" s="17" customFormat="1" ht="46.2" thickBot="1" x14ac:dyDescent="0.35">
      <c r="A29" s="2" t="s">
        <v>392</v>
      </c>
      <c r="B29" s="9" t="s">
        <v>54</v>
      </c>
      <c r="C29" s="39">
        <v>6000000</v>
      </c>
      <c r="D29" s="39">
        <v>300000</v>
      </c>
      <c r="E29" s="39">
        <v>1800000</v>
      </c>
      <c r="F29" s="39">
        <v>3900000</v>
      </c>
      <c r="G29" s="4"/>
      <c r="H29" s="39">
        <v>300000</v>
      </c>
      <c r="I29" s="4">
        <v>2022</v>
      </c>
      <c r="J29" s="4" t="s">
        <v>55</v>
      </c>
      <c r="K29" s="4" t="s">
        <v>56</v>
      </c>
      <c r="L29" s="76" t="s">
        <v>53</v>
      </c>
      <c r="M29"/>
      <c r="N29"/>
      <c r="O29"/>
      <c r="P29"/>
      <c r="Q29"/>
      <c r="R29"/>
      <c r="S29"/>
      <c r="T29"/>
      <c r="U29"/>
      <c r="V29"/>
      <c r="W29"/>
    </row>
    <row r="30" spans="1:23" s="17" customFormat="1" ht="148.80000000000001" thickBot="1" x14ac:dyDescent="0.35">
      <c r="A30" s="2" t="s">
        <v>393</v>
      </c>
      <c r="B30" s="127" t="s">
        <v>293</v>
      </c>
      <c r="C30" s="47">
        <v>493631.84</v>
      </c>
      <c r="D30" s="47">
        <v>85671.64</v>
      </c>
      <c r="E30" s="47">
        <v>407960.2</v>
      </c>
      <c r="F30" s="47"/>
      <c r="G30" s="46"/>
      <c r="H30" s="47">
        <v>150000</v>
      </c>
      <c r="I30" s="46">
        <v>2023</v>
      </c>
      <c r="J30" s="46" t="s">
        <v>294</v>
      </c>
      <c r="K30" s="46" t="s">
        <v>12</v>
      </c>
      <c r="L30" s="212" t="s">
        <v>53</v>
      </c>
      <c r="M30"/>
      <c r="N30"/>
      <c r="O30"/>
      <c r="P30"/>
      <c r="Q30"/>
      <c r="R30"/>
      <c r="S30"/>
      <c r="T30"/>
      <c r="U30"/>
      <c r="V30"/>
      <c r="W30"/>
    </row>
    <row r="31" spans="1:23" s="17" customFormat="1" ht="126" thickBot="1" x14ac:dyDescent="0.35">
      <c r="A31" s="2" t="s">
        <v>292</v>
      </c>
      <c r="B31" s="127" t="s">
        <v>382</v>
      </c>
      <c r="C31" s="47">
        <v>3081153.68</v>
      </c>
      <c r="D31" s="47">
        <v>534745.68000000005</v>
      </c>
      <c r="E31" s="47" t="s">
        <v>384</v>
      </c>
      <c r="F31" s="47"/>
      <c r="G31" s="46"/>
      <c r="H31" s="47"/>
      <c r="I31" s="46">
        <v>2024</v>
      </c>
      <c r="J31" s="46" t="s">
        <v>383</v>
      </c>
      <c r="K31" s="46" t="s">
        <v>268</v>
      </c>
      <c r="L31" s="212"/>
      <c r="M31"/>
      <c r="N31"/>
      <c r="O31"/>
      <c r="P31"/>
      <c r="Q31"/>
      <c r="R31"/>
      <c r="S31"/>
      <c r="T31"/>
      <c r="U31"/>
      <c r="V31"/>
      <c r="W31"/>
    </row>
    <row r="32" spans="1:23" s="17" customFormat="1" ht="80.400000000000006" thickBot="1" x14ac:dyDescent="0.35">
      <c r="A32" s="2" t="s">
        <v>385</v>
      </c>
      <c r="B32" s="127" t="s">
        <v>394</v>
      </c>
      <c r="C32" s="47">
        <v>187419.32</v>
      </c>
      <c r="D32" s="47">
        <v>32527.32</v>
      </c>
      <c r="E32" s="47">
        <v>154892</v>
      </c>
      <c r="F32" s="47"/>
      <c r="G32" s="46"/>
      <c r="H32" s="47">
        <v>15000</v>
      </c>
      <c r="I32" s="46">
        <v>2023</v>
      </c>
      <c r="J32" s="46" t="s">
        <v>395</v>
      </c>
      <c r="K32" s="46" t="s">
        <v>268</v>
      </c>
      <c r="L32" s="212"/>
      <c r="M32"/>
      <c r="N32"/>
      <c r="O32"/>
      <c r="P32"/>
      <c r="Q32"/>
      <c r="R32"/>
      <c r="S32"/>
      <c r="T32"/>
      <c r="U32"/>
      <c r="V32"/>
      <c r="W32"/>
    </row>
    <row r="33" spans="1:23" s="16" customFormat="1" ht="240" thickBot="1" x14ac:dyDescent="0.35">
      <c r="A33" s="2" t="s">
        <v>295</v>
      </c>
      <c r="B33" s="207" t="s">
        <v>267</v>
      </c>
      <c r="C33" s="208">
        <v>2664506.34</v>
      </c>
      <c r="D33" s="208"/>
      <c r="E33" s="209">
        <v>1508182.2</v>
      </c>
      <c r="F33" s="208">
        <f>C33-E33</f>
        <v>1156324.1399999999</v>
      </c>
      <c r="G33" s="209"/>
      <c r="H33" s="208">
        <v>820000</v>
      </c>
      <c r="I33" s="209">
        <v>2021</v>
      </c>
      <c r="J33" s="210" t="s">
        <v>270</v>
      </c>
      <c r="K33" s="209" t="s">
        <v>268</v>
      </c>
      <c r="L33" s="211" t="s">
        <v>212</v>
      </c>
      <c r="M33"/>
      <c r="N33"/>
      <c r="O33"/>
      <c r="P33"/>
      <c r="Q33"/>
      <c r="R33"/>
      <c r="S33"/>
      <c r="T33"/>
      <c r="U33"/>
      <c r="V33"/>
      <c r="W33"/>
    </row>
    <row r="34" spans="1:23" ht="35.25" customHeight="1" thickBot="1" x14ac:dyDescent="0.35">
      <c r="A34" s="228" t="s">
        <v>58</v>
      </c>
      <c r="B34" s="229"/>
      <c r="C34" s="42">
        <f t="shared" ref="C34:H34" si="3">SUM(C35:C63)</f>
        <v>6320839.5900000008</v>
      </c>
      <c r="D34" s="42">
        <f t="shared" si="3"/>
        <v>1320736.4000000001</v>
      </c>
      <c r="E34" s="42">
        <f t="shared" si="3"/>
        <v>1858311.08</v>
      </c>
      <c r="F34" s="42">
        <f t="shared" si="3"/>
        <v>2681792.11</v>
      </c>
      <c r="G34" s="42">
        <f t="shared" si="3"/>
        <v>781013.78</v>
      </c>
      <c r="H34" s="42">
        <f t="shared" si="3"/>
        <v>1423458.27</v>
      </c>
      <c r="I34" s="22"/>
      <c r="J34" s="22"/>
      <c r="K34" s="22"/>
      <c r="L34" s="85"/>
    </row>
    <row r="35" spans="1:23" ht="34.799999999999997" thickBot="1" x14ac:dyDescent="0.35">
      <c r="A35" s="53" t="s">
        <v>295</v>
      </c>
      <c r="B35" s="109" t="s">
        <v>233</v>
      </c>
      <c r="C35" s="36">
        <v>267199.40999999997</v>
      </c>
      <c r="D35" s="36"/>
      <c r="E35" s="36"/>
      <c r="F35" s="36">
        <v>267199.40999999997</v>
      </c>
      <c r="G35" s="36">
        <v>267199.40999999997</v>
      </c>
      <c r="H35" s="36"/>
      <c r="I35" s="2">
        <v>2022</v>
      </c>
      <c r="J35" s="2" t="s">
        <v>60</v>
      </c>
      <c r="K35" s="2" t="s">
        <v>12</v>
      </c>
      <c r="L35" s="2" t="s">
        <v>59</v>
      </c>
    </row>
    <row r="36" spans="1:23" ht="40.5" customHeight="1" thickBot="1" x14ac:dyDescent="0.35">
      <c r="A36" s="53" t="s">
        <v>296</v>
      </c>
      <c r="B36" s="18" t="s">
        <v>63</v>
      </c>
      <c r="C36" s="55">
        <v>73000</v>
      </c>
      <c r="D36" s="55">
        <v>10000</v>
      </c>
      <c r="E36" s="55">
        <v>43000</v>
      </c>
      <c r="F36" s="55">
        <v>20000</v>
      </c>
      <c r="G36" s="25"/>
      <c r="H36" s="55">
        <v>30000</v>
      </c>
      <c r="I36" s="15">
        <v>2022</v>
      </c>
      <c r="J36" s="21" t="s">
        <v>64</v>
      </c>
      <c r="K36" s="15" t="s">
        <v>23</v>
      </c>
      <c r="L36" s="15" t="s">
        <v>62</v>
      </c>
    </row>
    <row r="37" spans="1:23" ht="44.25" customHeight="1" thickBot="1" x14ac:dyDescent="0.35">
      <c r="A37" s="53" t="s">
        <v>297</v>
      </c>
      <c r="B37" s="82" t="s">
        <v>66</v>
      </c>
      <c r="C37" s="36">
        <v>50000</v>
      </c>
      <c r="D37" s="36">
        <v>50000</v>
      </c>
      <c r="E37" s="23"/>
      <c r="F37" s="23"/>
      <c r="G37" s="23"/>
      <c r="H37" s="36">
        <v>25000</v>
      </c>
      <c r="I37" s="3">
        <v>2022</v>
      </c>
      <c r="J37" s="2" t="s">
        <v>67</v>
      </c>
      <c r="K37" s="2" t="s">
        <v>65</v>
      </c>
      <c r="L37" s="3" t="s">
        <v>68</v>
      </c>
    </row>
    <row r="38" spans="1:23" ht="23.4" thickBot="1" x14ac:dyDescent="0.35">
      <c r="A38" s="53" t="s">
        <v>298</v>
      </c>
      <c r="B38" s="54" t="s">
        <v>185</v>
      </c>
      <c r="C38" s="35">
        <v>150000</v>
      </c>
      <c r="D38" s="5"/>
      <c r="E38" s="26"/>
      <c r="F38" s="26"/>
      <c r="G38" s="26"/>
      <c r="H38" s="26"/>
      <c r="I38" s="5">
        <v>2023</v>
      </c>
      <c r="J38" s="5" t="s">
        <v>70</v>
      </c>
      <c r="K38" s="4" t="s">
        <v>22</v>
      </c>
      <c r="L38" s="5" t="s">
        <v>61</v>
      </c>
    </row>
    <row r="39" spans="1:23" ht="57.6" thickBot="1" x14ac:dyDescent="0.35">
      <c r="A39" s="53" t="s">
        <v>299</v>
      </c>
      <c r="B39" s="6" t="s">
        <v>71</v>
      </c>
      <c r="C39" s="36">
        <v>13410</v>
      </c>
      <c r="D39" s="36">
        <v>13410</v>
      </c>
      <c r="E39" s="23"/>
      <c r="F39" s="23"/>
      <c r="G39" s="23"/>
      <c r="H39" s="36">
        <v>13410</v>
      </c>
      <c r="I39" s="3">
        <v>2022</v>
      </c>
      <c r="J39" s="2" t="s">
        <v>72</v>
      </c>
      <c r="K39" s="2" t="s">
        <v>57</v>
      </c>
      <c r="L39" s="3" t="s">
        <v>61</v>
      </c>
    </row>
    <row r="40" spans="1:23" ht="23.4" thickBot="1" x14ac:dyDescent="0.35">
      <c r="A40" s="53" t="s">
        <v>300</v>
      </c>
      <c r="B40" s="9" t="s">
        <v>186</v>
      </c>
      <c r="C40" s="147">
        <v>50000</v>
      </c>
      <c r="D40" s="147">
        <v>50000</v>
      </c>
      <c r="E40" s="26"/>
      <c r="F40" s="26"/>
      <c r="G40" s="26"/>
      <c r="H40" s="5"/>
      <c r="I40" s="5">
        <v>2023</v>
      </c>
      <c r="J40" s="5" t="s">
        <v>74</v>
      </c>
      <c r="K40" s="4" t="s">
        <v>73</v>
      </c>
      <c r="L40" s="5" t="s">
        <v>61</v>
      </c>
    </row>
    <row r="41" spans="1:23" ht="198" customHeight="1" thickBot="1" x14ac:dyDescent="0.35">
      <c r="A41" s="53" t="s">
        <v>301</v>
      </c>
      <c r="B41" s="213" t="s">
        <v>273</v>
      </c>
      <c r="C41" s="96">
        <v>334720.57</v>
      </c>
      <c r="D41" s="96"/>
      <c r="E41" s="96">
        <v>238854.2</v>
      </c>
      <c r="F41" s="96">
        <f>C41-E41</f>
        <v>95866.37</v>
      </c>
      <c r="G41" s="23"/>
      <c r="H41" s="23">
        <v>334720.57</v>
      </c>
      <c r="I41" s="97">
        <v>2023</v>
      </c>
      <c r="J41" s="214" t="s">
        <v>274</v>
      </c>
      <c r="K41" s="214" t="s">
        <v>12</v>
      </c>
      <c r="L41" s="97" t="s">
        <v>61</v>
      </c>
    </row>
    <row r="42" spans="1:23" ht="148.80000000000001" thickBot="1" x14ac:dyDescent="0.35">
      <c r="A42" s="53" t="s">
        <v>302</v>
      </c>
      <c r="B42" s="48" t="s">
        <v>289</v>
      </c>
      <c r="C42" s="215">
        <v>936864.39</v>
      </c>
      <c r="D42" s="215">
        <v>140529.66</v>
      </c>
      <c r="E42" s="126"/>
      <c r="F42" s="215">
        <v>796334.73</v>
      </c>
      <c r="G42" s="126"/>
      <c r="H42" s="215">
        <v>418000</v>
      </c>
      <c r="I42" s="126">
        <v>2023</v>
      </c>
      <c r="J42" s="126" t="s">
        <v>288</v>
      </c>
      <c r="K42" s="126" t="s">
        <v>49</v>
      </c>
      <c r="L42" s="4" t="s">
        <v>61</v>
      </c>
    </row>
    <row r="43" spans="1:23" ht="23.4" thickBot="1" x14ac:dyDescent="0.35">
      <c r="A43" s="53" t="s">
        <v>303</v>
      </c>
      <c r="B43" s="9" t="s">
        <v>75</v>
      </c>
      <c r="C43" s="39">
        <v>229874.9</v>
      </c>
      <c r="D43" s="39">
        <v>34481.24</v>
      </c>
      <c r="E43" s="4"/>
      <c r="F43" s="39">
        <f>C43-D43</f>
        <v>195393.66</v>
      </c>
      <c r="G43" s="4"/>
      <c r="H43" s="39">
        <v>74000</v>
      </c>
      <c r="I43" s="4">
        <v>2023</v>
      </c>
      <c r="J43" s="4" t="s">
        <v>76</v>
      </c>
      <c r="K43" s="4" t="s">
        <v>69</v>
      </c>
      <c r="L43" s="4" t="s">
        <v>61</v>
      </c>
    </row>
    <row r="44" spans="1:23" ht="23.4" thickBot="1" x14ac:dyDescent="0.35">
      <c r="A44" s="53" t="s">
        <v>304</v>
      </c>
      <c r="B44" s="82" t="s">
        <v>77</v>
      </c>
      <c r="C44" s="37">
        <v>50000</v>
      </c>
      <c r="D44" s="37">
        <v>50000</v>
      </c>
      <c r="E44" s="2"/>
      <c r="F44" s="2"/>
      <c r="G44" s="37">
        <v>40000</v>
      </c>
      <c r="H44" s="37">
        <v>10000</v>
      </c>
      <c r="I44" s="2">
        <v>2021</v>
      </c>
      <c r="J44" s="2" t="s">
        <v>78</v>
      </c>
      <c r="K44" s="2" t="s">
        <v>12</v>
      </c>
      <c r="L44" s="2" t="s">
        <v>61</v>
      </c>
    </row>
    <row r="45" spans="1:23" ht="40.5" customHeight="1" thickBot="1" x14ac:dyDescent="0.35">
      <c r="A45" s="53" t="s">
        <v>305</v>
      </c>
      <c r="B45" s="9" t="s">
        <v>79</v>
      </c>
      <c r="C45" s="39">
        <v>64674.5</v>
      </c>
      <c r="D45" s="39">
        <v>64674.5</v>
      </c>
      <c r="E45" s="4"/>
      <c r="F45" s="4"/>
      <c r="G45" s="4"/>
      <c r="H45" s="39">
        <v>64674.5</v>
      </c>
      <c r="I45" s="4">
        <v>2022</v>
      </c>
      <c r="J45" s="4" t="s">
        <v>80</v>
      </c>
      <c r="K45" s="4" t="s">
        <v>12</v>
      </c>
      <c r="L45" s="4" t="s">
        <v>208</v>
      </c>
    </row>
    <row r="46" spans="1:23" ht="23.4" thickBot="1" x14ac:dyDescent="0.35">
      <c r="A46" s="53" t="s">
        <v>306</v>
      </c>
      <c r="B46" s="6" t="s">
        <v>82</v>
      </c>
      <c r="C46" s="36">
        <v>48303.199999999997</v>
      </c>
      <c r="D46" s="36">
        <v>48303.199999999997</v>
      </c>
      <c r="E46" s="23"/>
      <c r="F46" s="23"/>
      <c r="G46" s="23"/>
      <c r="H46" s="36">
        <v>48303.199999999997</v>
      </c>
      <c r="I46" s="3">
        <v>2022</v>
      </c>
      <c r="J46" s="3" t="s">
        <v>83</v>
      </c>
      <c r="K46" s="3" t="s">
        <v>12</v>
      </c>
      <c r="L46" s="3" t="s">
        <v>81</v>
      </c>
    </row>
    <row r="47" spans="1:23" ht="23.4" thickBot="1" x14ac:dyDescent="0.35">
      <c r="A47" s="53" t="s">
        <v>307</v>
      </c>
      <c r="B47" s="7" t="s">
        <v>84</v>
      </c>
      <c r="C47" s="39">
        <v>23000</v>
      </c>
      <c r="D47" s="39">
        <v>23000</v>
      </c>
      <c r="E47" s="26"/>
      <c r="F47" s="26"/>
      <c r="G47" s="26"/>
      <c r="H47" s="5"/>
      <c r="I47" s="5">
        <v>2023</v>
      </c>
      <c r="J47" s="5" t="s">
        <v>187</v>
      </c>
      <c r="K47" s="4" t="s">
        <v>15</v>
      </c>
      <c r="L47" s="5" t="s">
        <v>81</v>
      </c>
    </row>
    <row r="48" spans="1:23" ht="34.799999999999997" thickBot="1" x14ac:dyDescent="0.35">
      <c r="A48" s="53" t="s">
        <v>308</v>
      </c>
      <c r="B48" s="6" t="s">
        <v>85</v>
      </c>
      <c r="C48" s="36">
        <v>40000</v>
      </c>
      <c r="D48" s="36">
        <v>40000</v>
      </c>
      <c r="E48" s="3"/>
      <c r="F48" s="3"/>
      <c r="G48" s="36">
        <v>15000</v>
      </c>
      <c r="H48" s="36">
        <v>25000</v>
      </c>
      <c r="I48" s="3">
        <v>2021</v>
      </c>
      <c r="J48" s="3" t="s">
        <v>86</v>
      </c>
      <c r="K48" s="3" t="s">
        <v>12</v>
      </c>
      <c r="L48" s="3" t="s">
        <v>81</v>
      </c>
    </row>
    <row r="49" spans="1:12" ht="80.400000000000006" thickBot="1" x14ac:dyDescent="0.35">
      <c r="A49" s="53" t="s">
        <v>309</v>
      </c>
      <c r="B49" s="7" t="s">
        <v>87</v>
      </c>
      <c r="C49" s="35">
        <v>113000</v>
      </c>
      <c r="D49" s="35">
        <v>16950</v>
      </c>
      <c r="E49" s="35">
        <v>96050</v>
      </c>
      <c r="F49" s="5"/>
      <c r="G49" s="5"/>
      <c r="H49" s="35">
        <v>60000</v>
      </c>
      <c r="I49" s="5">
        <v>2022</v>
      </c>
      <c r="J49" s="5" t="s">
        <v>235</v>
      </c>
      <c r="K49" s="5" t="s">
        <v>12</v>
      </c>
      <c r="L49" s="5" t="s">
        <v>88</v>
      </c>
    </row>
    <row r="50" spans="1:12" ht="46.2" thickBot="1" x14ac:dyDescent="0.35">
      <c r="A50" s="53" t="s">
        <v>310</v>
      </c>
      <c r="B50" s="6" t="s">
        <v>89</v>
      </c>
      <c r="C50" s="36">
        <v>60000</v>
      </c>
      <c r="D50" s="36">
        <v>60000</v>
      </c>
      <c r="E50" s="3"/>
      <c r="F50" s="3"/>
      <c r="G50" s="3"/>
      <c r="H50" s="36">
        <v>60000</v>
      </c>
      <c r="I50" s="3">
        <v>2023</v>
      </c>
      <c r="J50" s="3" t="s">
        <v>90</v>
      </c>
      <c r="K50" s="3" t="s">
        <v>91</v>
      </c>
      <c r="L50" s="3" t="s">
        <v>92</v>
      </c>
    </row>
    <row r="51" spans="1:12" ht="72" customHeight="1" thickBot="1" x14ac:dyDescent="0.35">
      <c r="A51" s="53" t="s">
        <v>311</v>
      </c>
      <c r="B51" s="9" t="s">
        <v>93</v>
      </c>
      <c r="C51" s="35">
        <v>1488606.46</v>
      </c>
      <c r="D51" s="35">
        <f>C51-E51-F51-G51</f>
        <v>71619.890000000014</v>
      </c>
      <c r="E51" s="35">
        <v>485603</v>
      </c>
      <c r="F51" s="35">
        <v>921383.57</v>
      </c>
      <c r="G51" s="35">
        <v>10000</v>
      </c>
      <c r="H51" s="35">
        <v>0</v>
      </c>
      <c r="I51" s="4">
        <v>2022</v>
      </c>
      <c r="J51" s="4" t="s">
        <v>396</v>
      </c>
      <c r="K51" s="4" t="s">
        <v>12</v>
      </c>
      <c r="L51" s="4" t="s">
        <v>96</v>
      </c>
    </row>
    <row r="52" spans="1:12" ht="40.5" customHeight="1" thickBot="1" x14ac:dyDescent="0.35">
      <c r="A52" s="53" t="s">
        <v>312</v>
      </c>
      <c r="B52" s="110" t="s">
        <v>193</v>
      </c>
      <c r="C52" s="36">
        <v>70000</v>
      </c>
      <c r="D52" s="36">
        <v>70000</v>
      </c>
      <c r="E52" s="36"/>
      <c r="F52" s="36"/>
      <c r="G52" s="36"/>
      <c r="H52" s="36">
        <v>70000</v>
      </c>
      <c r="I52" s="3">
        <v>2023</v>
      </c>
      <c r="J52" s="36" t="s">
        <v>194</v>
      </c>
      <c r="K52" s="36" t="s">
        <v>12</v>
      </c>
      <c r="L52" s="36" t="s">
        <v>97</v>
      </c>
    </row>
    <row r="53" spans="1:12" ht="63" customHeight="1" thickBot="1" x14ac:dyDescent="0.35">
      <c r="A53" s="53" t="s">
        <v>313</v>
      </c>
      <c r="B53" s="107" t="s">
        <v>220</v>
      </c>
      <c r="C53" s="35">
        <v>53200</v>
      </c>
      <c r="D53" s="35">
        <v>13600</v>
      </c>
      <c r="E53" s="35">
        <v>39600</v>
      </c>
      <c r="F53" s="35"/>
      <c r="G53" s="35">
        <v>53200</v>
      </c>
      <c r="H53" s="35"/>
      <c r="I53" s="5">
        <v>2022</v>
      </c>
      <c r="J53" s="35" t="s">
        <v>223</v>
      </c>
      <c r="K53" s="35" t="s">
        <v>12</v>
      </c>
      <c r="L53" s="35" t="s">
        <v>258</v>
      </c>
    </row>
    <row r="54" spans="1:12" ht="122.25" customHeight="1" thickBot="1" x14ac:dyDescent="0.35">
      <c r="A54" s="53" t="s">
        <v>314</v>
      </c>
      <c r="B54" s="187" t="s">
        <v>221</v>
      </c>
      <c r="C54" s="186">
        <v>385614.37</v>
      </c>
      <c r="D54" s="186"/>
      <c r="E54" s="186"/>
      <c r="F54" s="73">
        <v>385614.37</v>
      </c>
      <c r="G54" s="188">
        <v>385614.37</v>
      </c>
      <c r="H54" s="73"/>
      <c r="I54" s="14">
        <v>2022</v>
      </c>
      <c r="J54" s="73" t="s">
        <v>222</v>
      </c>
      <c r="K54" s="73" t="s">
        <v>12</v>
      </c>
      <c r="L54" s="55" t="s">
        <v>258</v>
      </c>
    </row>
    <row r="55" spans="1:12" ht="122.25" customHeight="1" thickBot="1" x14ac:dyDescent="0.35">
      <c r="A55" s="53" t="s">
        <v>315</v>
      </c>
      <c r="B55" s="190" t="s">
        <v>256</v>
      </c>
      <c r="C55" s="191">
        <v>106636.44</v>
      </c>
      <c r="D55" s="192">
        <f>C55-E55</f>
        <v>71636.44</v>
      </c>
      <c r="E55" s="193">
        <v>35000</v>
      </c>
      <c r="F55" s="193"/>
      <c r="G55" s="193"/>
      <c r="H55" s="193">
        <v>50000</v>
      </c>
      <c r="I55" s="189">
        <v>2023</v>
      </c>
      <c r="J55" s="194" t="s">
        <v>236</v>
      </c>
      <c r="K55" s="193" t="s">
        <v>12</v>
      </c>
      <c r="L55" s="195" t="s">
        <v>255</v>
      </c>
    </row>
    <row r="56" spans="1:12" ht="122.25" customHeight="1" thickBot="1" x14ac:dyDescent="0.35">
      <c r="A56" s="53" t="s">
        <v>316</v>
      </c>
      <c r="B56" s="190" t="s">
        <v>254</v>
      </c>
      <c r="C56" s="195">
        <v>75952.36</v>
      </c>
      <c r="D56" s="194">
        <f>C56-E56</f>
        <v>40952.36</v>
      </c>
      <c r="E56" s="194">
        <v>35000</v>
      </c>
      <c r="F56" s="194"/>
      <c r="G56" s="194"/>
      <c r="H56" s="194">
        <v>10000</v>
      </c>
      <c r="I56" s="196">
        <v>2023</v>
      </c>
      <c r="J56" s="195" t="s">
        <v>237</v>
      </c>
      <c r="K56" s="197" t="s">
        <v>12</v>
      </c>
      <c r="L56" s="198" t="s">
        <v>257</v>
      </c>
    </row>
    <row r="57" spans="1:12" ht="122.25" customHeight="1" thickBot="1" x14ac:dyDescent="0.35">
      <c r="A57" s="53" t="s">
        <v>317</v>
      </c>
      <c r="B57" s="110" t="s">
        <v>241</v>
      </c>
      <c r="C57" s="36">
        <v>300000</v>
      </c>
      <c r="D57" s="36"/>
      <c r="E57" s="36"/>
      <c r="F57" s="36"/>
      <c r="G57" s="36"/>
      <c r="H57" s="36"/>
      <c r="I57" s="3">
        <v>2023</v>
      </c>
      <c r="J57" s="36"/>
      <c r="K57" s="36" t="s">
        <v>12</v>
      </c>
      <c r="L57" s="36" t="s">
        <v>257</v>
      </c>
    </row>
    <row r="58" spans="1:12" ht="122.25" customHeight="1" thickBot="1" x14ac:dyDescent="0.35">
      <c r="A58" s="53" t="s">
        <v>318</v>
      </c>
      <c r="B58" s="183" t="s">
        <v>286</v>
      </c>
      <c r="C58" s="184">
        <v>50000</v>
      </c>
      <c r="D58" s="184">
        <v>15000</v>
      </c>
      <c r="E58" s="184">
        <v>35000</v>
      </c>
      <c r="F58" s="184"/>
      <c r="G58" s="184"/>
      <c r="H58" s="184"/>
      <c r="I58" s="185">
        <v>2023</v>
      </c>
      <c r="J58" s="184" t="s">
        <v>287</v>
      </c>
      <c r="K58" s="184" t="s">
        <v>12</v>
      </c>
      <c r="L58" s="116" t="s">
        <v>257</v>
      </c>
    </row>
    <row r="59" spans="1:12" ht="122.25" customHeight="1" thickBot="1" x14ac:dyDescent="0.35">
      <c r="A59" s="53" t="s">
        <v>319</v>
      </c>
      <c r="B59" s="118" t="s">
        <v>252</v>
      </c>
      <c r="C59" s="116">
        <v>215000</v>
      </c>
      <c r="D59" s="116">
        <f>C59-E59</f>
        <v>180000</v>
      </c>
      <c r="E59" s="116">
        <v>35000</v>
      </c>
      <c r="F59" s="116"/>
      <c r="G59" s="116"/>
      <c r="H59" s="116"/>
      <c r="I59" s="117">
        <v>2023</v>
      </c>
      <c r="J59" s="116" t="s">
        <v>253</v>
      </c>
      <c r="K59" s="116" t="s">
        <v>12</v>
      </c>
      <c r="L59" s="116" t="s">
        <v>255</v>
      </c>
    </row>
    <row r="60" spans="1:12" ht="185.25" customHeight="1" thickBot="1" x14ac:dyDescent="0.35">
      <c r="A60" s="53" t="s">
        <v>320</v>
      </c>
      <c r="B60" s="118" t="s">
        <v>290</v>
      </c>
      <c r="C60" s="116">
        <v>901696.69</v>
      </c>
      <c r="D60" s="116">
        <v>156492.81</v>
      </c>
      <c r="E60" s="116">
        <v>745203.88</v>
      </c>
      <c r="F60" s="116"/>
      <c r="G60" s="116"/>
      <c r="H60" s="116">
        <v>120350</v>
      </c>
      <c r="I60" s="117">
        <v>2023</v>
      </c>
      <c r="J60" s="116" t="s">
        <v>291</v>
      </c>
      <c r="K60" s="116" t="s">
        <v>12</v>
      </c>
      <c r="L60" s="116" t="s">
        <v>61</v>
      </c>
    </row>
    <row r="61" spans="1:12" ht="72.599999999999994" customHeight="1" thickBot="1" x14ac:dyDescent="0.35">
      <c r="A61" s="53" t="s">
        <v>321</v>
      </c>
      <c r="B61" s="118" t="s">
        <v>401</v>
      </c>
      <c r="C61" s="116">
        <v>70802.789999999994</v>
      </c>
      <c r="D61" s="116">
        <f>C61-E61</f>
        <v>35802.789999999994</v>
      </c>
      <c r="E61" s="116">
        <v>35000</v>
      </c>
      <c r="F61" s="116"/>
      <c r="G61" s="116"/>
      <c r="H61" s="116"/>
      <c r="I61" s="117">
        <v>2024</v>
      </c>
      <c r="J61" s="116" t="s">
        <v>402</v>
      </c>
      <c r="K61" s="116" t="s">
        <v>12</v>
      </c>
      <c r="L61" s="116"/>
    </row>
    <row r="62" spans="1:12" ht="72.599999999999994" customHeight="1" thickBot="1" x14ac:dyDescent="0.35">
      <c r="A62" s="53" t="s">
        <v>322</v>
      </c>
      <c r="B62" s="118" t="s">
        <v>403</v>
      </c>
      <c r="C62" s="116">
        <v>69283.509999999995</v>
      </c>
      <c r="D62" s="116">
        <f>C62-35000</f>
        <v>34283.509999999995</v>
      </c>
      <c r="E62" s="116">
        <v>35000</v>
      </c>
      <c r="F62" s="116"/>
      <c r="G62" s="116"/>
      <c r="H62" s="116"/>
      <c r="I62" s="117">
        <v>2024</v>
      </c>
      <c r="J62" s="116" t="s">
        <v>404</v>
      </c>
      <c r="K62" s="116" t="s">
        <v>12</v>
      </c>
      <c r="L62" s="116"/>
    </row>
    <row r="63" spans="1:12" ht="69" thickBot="1" x14ac:dyDescent="0.35">
      <c r="A63" s="53" t="s">
        <v>323</v>
      </c>
      <c r="B63" s="9" t="s">
        <v>99</v>
      </c>
      <c r="C63" s="39">
        <v>30000</v>
      </c>
      <c r="D63" s="39">
        <v>30000</v>
      </c>
      <c r="E63" s="4"/>
      <c r="F63" s="4"/>
      <c r="G63" s="39">
        <v>10000</v>
      </c>
      <c r="H63" s="39">
        <v>10000</v>
      </c>
      <c r="I63" s="4">
        <v>2022</v>
      </c>
      <c r="J63" s="4" t="s">
        <v>100</v>
      </c>
      <c r="K63" s="4" t="s">
        <v>12</v>
      </c>
      <c r="L63" s="4" t="s">
        <v>101</v>
      </c>
    </row>
    <row r="64" spans="1:12" ht="30.75" customHeight="1" thickBot="1" x14ac:dyDescent="0.35">
      <c r="A64" s="224" t="s">
        <v>102</v>
      </c>
      <c r="B64" s="225"/>
      <c r="C64" s="56">
        <f t="shared" ref="C64:H64" si="4">C65+C74</f>
        <v>23506000.210000001</v>
      </c>
      <c r="D64" s="56">
        <f t="shared" si="4"/>
        <v>3300266.7699999996</v>
      </c>
      <c r="E64" s="56">
        <f t="shared" si="4"/>
        <v>18869000</v>
      </c>
      <c r="F64" s="56">
        <f t="shared" si="4"/>
        <v>1337933.43</v>
      </c>
      <c r="G64" s="56">
        <f t="shared" si="4"/>
        <v>849205.49</v>
      </c>
      <c r="H64" s="56">
        <f t="shared" si="4"/>
        <v>1675505.9200000002</v>
      </c>
      <c r="I64" s="29"/>
      <c r="J64" s="29"/>
      <c r="K64" s="29"/>
      <c r="L64" s="29"/>
    </row>
    <row r="65" spans="1:13" ht="50.4" customHeight="1" thickBot="1" x14ac:dyDescent="0.35">
      <c r="A65" s="226" t="s">
        <v>103</v>
      </c>
      <c r="B65" s="227"/>
      <c r="C65" s="42">
        <f t="shared" ref="C65:H65" si="5">SUM(C66:C72)</f>
        <v>20294711.41</v>
      </c>
      <c r="D65" s="42">
        <f t="shared" si="5"/>
        <v>3128277.9699999997</v>
      </c>
      <c r="E65" s="42">
        <f t="shared" si="5"/>
        <v>16192500</v>
      </c>
      <c r="F65" s="42">
        <f t="shared" si="5"/>
        <v>973933.42999999993</v>
      </c>
      <c r="G65" s="42">
        <f t="shared" si="5"/>
        <v>779205.49</v>
      </c>
      <c r="H65" s="42">
        <f t="shared" si="5"/>
        <v>1515505.9200000002</v>
      </c>
      <c r="I65" s="30"/>
      <c r="J65" s="30"/>
      <c r="K65" s="30"/>
      <c r="L65" s="30"/>
    </row>
    <row r="66" spans="1:13" ht="158.25" customHeight="1" thickBot="1" x14ac:dyDescent="0.35">
      <c r="A66" s="3" t="s">
        <v>324</v>
      </c>
      <c r="B66" s="6" t="s">
        <v>203</v>
      </c>
      <c r="C66" s="36">
        <v>17000000</v>
      </c>
      <c r="D66" s="36">
        <v>2550000</v>
      </c>
      <c r="E66" s="36">
        <f>C66-D66</f>
        <v>14450000</v>
      </c>
      <c r="F66" s="3"/>
      <c r="G66" s="3"/>
      <c r="H66" s="36">
        <v>1000000</v>
      </c>
      <c r="I66" s="3">
        <v>2023</v>
      </c>
      <c r="J66" s="3" t="s">
        <v>204</v>
      </c>
      <c r="K66" s="3" t="s">
        <v>12</v>
      </c>
      <c r="L66" s="3" t="s">
        <v>95</v>
      </c>
      <c r="M66" s="86"/>
    </row>
    <row r="67" spans="1:13" ht="23.4" thickBot="1" x14ac:dyDescent="0.35">
      <c r="A67" s="3" t="s">
        <v>325</v>
      </c>
      <c r="B67" s="7" t="s">
        <v>104</v>
      </c>
      <c r="C67" s="35">
        <v>50000</v>
      </c>
      <c r="D67" s="35">
        <v>7500</v>
      </c>
      <c r="E67" s="35">
        <f>C67-D67</f>
        <v>42500</v>
      </c>
      <c r="F67" s="5"/>
      <c r="G67" s="5"/>
      <c r="H67" s="35">
        <v>50000</v>
      </c>
      <c r="I67" s="5">
        <v>2023</v>
      </c>
      <c r="J67" s="5" t="s">
        <v>105</v>
      </c>
      <c r="K67" s="5" t="s">
        <v>23</v>
      </c>
      <c r="L67" s="5" t="s">
        <v>106</v>
      </c>
    </row>
    <row r="68" spans="1:13" ht="34.799999999999997" thickBot="1" x14ac:dyDescent="0.35">
      <c r="A68" s="3" t="s">
        <v>326</v>
      </c>
      <c r="B68" s="6" t="s">
        <v>205</v>
      </c>
      <c r="C68" s="36">
        <v>80000</v>
      </c>
      <c r="D68" s="36">
        <v>80000</v>
      </c>
      <c r="E68" s="3"/>
      <c r="F68" s="3"/>
      <c r="G68" s="36">
        <v>10000</v>
      </c>
      <c r="H68" s="36">
        <v>70000</v>
      </c>
      <c r="I68" s="3">
        <v>2022</v>
      </c>
      <c r="J68" s="3" t="s">
        <v>107</v>
      </c>
      <c r="K68" s="3" t="s">
        <v>12</v>
      </c>
      <c r="L68" s="3" t="s">
        <v>108</v>
      </c>
    </row>
    <row r="69" spans="1:13" ht="106.5" customHeight="1" thickBot="1" x14ac:dyDescent="0.35">
      <c r="A69" s="3" t="s">
        <v>325</v>
      </c>
      <c r="B69" s="7" t="s">
        <v>109</v>
      </c>
      <c r="C69" s="35">
        <v>2000000</v>
      </c>
      <c r="D69" s="35">
        <v>300000</v>
      </c>
      <c r="E69" s="35">
        <f>C69-D69</f>
        <v>1700000</v>
      </c>
      <c r="F69" s="26"/>
      <c r="G69" s="26"/>
      <c r="H69" s="26"/>
      <c r="I69" s="5">
        <v>2023</v>
      </c>
      <c r="J69" s="4" t="s">
        <v>206</v>
      </c>
      <c r="K69" s="5" t="s">
        <v>12</v>
      </c>
      <c r="L69" s="5" t="s">
        <v>95</v>
      </c>
    </row>
    <row r="70" spans="1:13" ht="106.5" customHeight="1" thickBot="1" x14ac:dyDescent="0.35">
      <c r="A70" s="3" t="s">
        <v>326</v>
      </c>
      <c r="B70" s="6" t="s">
        <v>207</v>
      </c>
      <c r="C70" s="36">
        <v>100000</v>
      </c>
      <c r="D70" s="36">
        <v>20000</v>
      </c>
      <c r="E70" s="36"/>
      <c r="F70" s="36">
        <v>80000</v>
      </c>
      <c r="G70" s="36">
        <v>20000</v>
      </c>
      <c r="H70" s="36">
        <v>80000</v>
      </c>
      <c r="I70" s="3">
        <v>2022</v>
      </c>
      <c r="J70" s="2" t="s">
        <v>224</v>
      </c>
      <c r="K70" s="3" t="s">
        <v>12</v>
      </c>
      <c r="L70" s="3" t="s">
        <v>95</v>
      </c>
    </row>
    <row r="71" spans="1:13" ht="34.799999999999997" thickBot="1" x14ac:dyDescent="0.35">
      <c r="A71" s="3" t="s">
        <v>327</v>
      </c>
      <c r="B71" s="9" t="s">
        <v>110</v>
      </c>
      <c r="C71" s="35">
        <v>865620.41</v>
      </c>
      <c r="D71" s="35">
        <v>129843.07</v>
      </c>
      <c r="E71" s="26"/>
      <c r="F71" s="35">
        <v>735777.34</v>
      </c>
      <c r="G71" s="26">
        <v>605934.29</v>
      </c>
      <c r="H71" s="35">
        <v>259686.12</v>
      </c>
      <c r="I71" s="5">
        <v>2022</v>
      </c>
      <c r="J71" s="4" t="s">
        <v>111</v>
      </c>
      <c r="K71" s="5" t="s">
        <v>12</v>
      </c>
      <c r="L71" s="5" t="s">
        <v>95</v>
      </c>
    </row>
    <row r="72" spans="1:13" ht="43.5" customHeight="1" thickBot="1" x14ac:dyDescent="0.35">
      <c r="A72" s="14" t="s">
        <v>328</v>
      </c>
      <c r="B72" s="12" t="s">
        <v>112</v>
      </c>
      <c r="C72" s="36">
        <v>199091</v>
      </c>
      <c r="D72" s="36">
        <v>40934.9</v>
      </c>
      <c r="E72" s="36"/>
      <c r="F72" s="36">
        <v>158156.09</v>
      </c>
      <c r="G72" s="36">
        <v>143271.20000000001</v>
      </c>
      <c r="H72" s="36">
        <v>55819.8</v>
      </c>
      <c r="I72" s="3">
        <v>2022</v>
      </c>
      <c r="J72" s="2" t="s">
        <v>113</v>
      </c>
      <c r="K72" s="3" t="s">
        <v>12</v>
      </c>
      <c r="L72" s="3" t="s">
        <v>95</v>
      </c>
    </row>
    <row r="73" spans="1:13" ht="65.25" customHeight="1" thickBot="1" x14ac:dyDescent="0.35">
      <c r="A73" s="45" t="s">
        <v>329</v>
      </c>
      <c r="B73" s="217" t="s">
        <v>398</v>
      </c>
      <c r="C73" s="36">
        <v>479410.74</v>
      </c>
      <c r="D73" s="36"/>
      <c r="E73" s="36"/>
      <c r="F73" s="36">
        <v>479410.74</v>
      </c>
      <c r="G73" s="36"/>
      <c r="H73" s="36"/>
      <c r="I73" s="3">
        <v>2024</v>
      </c>
      <c r="J73" s="2" t="s">
        <v>399</v>
      </c>
      <c r="K73" s="3" t="s">
        <v>12</v>
      </c>
      <c r="L73" s="3" t="s">
        <v>400</v>
      </c>
    </row>
    <row r="74" spans="1:13" ht="30" customHeight="1" thickBot="1" x14ac:dyDescent="0.35">
      <c r="A74" s="218" t="s">
        <v>114</v>
      </c>
      <c r="B74" s="219"/>
      <c r="C74" s="42">
        <f t="shared" ref="C74:H74" si="6">SUM(C75:C82)</f>
        <v>3211288.8</v>
      </c>
      <c r="D74" s="42">
        <f t="shared" si="6"/>
        <v>171988.8</v>
      </c>
      <c r="E74" s="42">
        <f t="shared" si="6"/>
        <v>2676500</v>
      </c>
      <c r="F74" s="42">
        <f t="shared" si="6"/>
        <v>364000</v>
      </c>
      <c r="G74" s="42">
        <f t="shared" si="6"/>
        <v>70000</v>
      </c>
      <c r="H74" s="42">
        <f t="shared" si="6"/>
        <v>160000</v>
      </c>
      <c r="I74" s="31"/>
      <c r="J74" s="31"/>
      <c r="K74" s="31"/>
      <c r="L74" s="60" t="s">
        <v>94</v>
      </c>
    </row>
    <row r="75" spans="1:13" ht="23.4" thickBot="1" x14ac:dyDescent="0.35">
      <c r="A75" s="4" t="s">
        <v>330</v>
      </c>
      <c r="B75" s="7" t="s">
        <v>115</v>
      </c>
      <c r="C75" s="35">
        <v>20000</v>
      </c>
      <c r="D75" s="35">
        <v>20000</v>
      </c>
      <c r="E75" s="27"/>
      <c r="F75" s="27"/>
      <c r="G75" s="35">
        <v>20000</v>
      </c>
      <c r="H75" s="5"/>
      <c r="I75" s="5">
        <v>2022</v>
      </c>
      <c r="J75" s="5" t="s">
        <v>116</v>
      </c>
      <c r="K75" s="4" t="s">
        <v>73</v>
      </c>
      <c r="L75" s="3" t="s">
        <v>118</v>
      </c>
    </row>
    <row r="76" spans="1:13" ht="56.25" customHeight="1" thickBot="1" x14ac:dyDescent="0.35">
      <c r="A76" s="4" t="s">
        <v>331</v>
      </c>
      <c r="B76" s="12" t="s">
        <v>117</v>
      </c>
      <c r="C76" s="36">
        <v>50000</v>
      </c>
      <c r="D76" s="36">
        <v>5000</v>
      </c>
      <c r="E76" s="36">
        <v>45000</v>
      </c>
      <c r="F76" s="28"/>
      <c r="G76" s="36">
        <v>50000</v>
      </c>
      <c r="H76" s="36"/>
      <c r="I76" s="3">
        <v>2022</v>
      </c>
      <c r="J76" s="2" t="s">
        <v>119</v>
      </c>
      <c r="K76" s="61" t="s">
        <v>23</v>
      </c>
      <c r="L76" s="5" t="s">
        <v>121</v>
      </c>
    </row>
    <row r="77" spans="1:13" ht="34.799999999999997" thickBot="1" x14ac:dyDescent="0.35">
      <c r="A77" s="4" t="s">
        <v>332</v>
      </c>
      <c r="B77" s="13" t="s">
        <v>238</v>
      </c>
      <c r="C77" s="35">
        <v>61288.800000000003</v>
      </c>
      <c r="D77" s="35">
        <f>C77-E77</f>
        <v>26288.800000000003</v>
      </c>
      <c r="E77" s="26">
        <v>35000</v>
      </c>
      <c r="F77" s="26"/>
      <c r="G77" s="26"/>
      <c r="H77" s="35">
        <v>50000</v>
      </c>
      <c r="I77" s="5">
        <v>2023</v>
      </c>
      <c r="J77" s="60" t="s">
        <v>216</v>
      </c>
      <c r="K77" s="74" t="s">
        <v>120</v>
      </c>
      <c r="L77" s="3" t="s">
        <v>94</v>
      </c>
    </row>
    <row r="78" spans="1:13" ht="34.799999999999997" thickBot="1" x14ac:dyDescent="0.35">
      <c r="A78" s="4" t="s">
        <v>333</v>
      </c>
      <c r="B78" s="6" t="s">
        <v>122</v>
      </c>
      <c r="C78" s="36">
        <v>30000</v>
      </c>
      <c r="D78" s="36">
        <v>30000</v>
      </c>
      <c r="E78" s="23"/>
      <c r="F78" s="23"/>
      <c r="G78" s="23"/>
      <c r="H78" s="36">
        <v>30000</v>
      </c>
      <c r="I78" s="3">
        <v>2023</v>
      </c>
      <c r="J78" s="94" t="s">
        <v>225</v>
      </c>
      <c r="K78" s="3" t="s">
        <v>34</v>
      </c>
      <c r="L78" s="5" t="s">
        <v>94</v>
      </c>
    </row>
    <row r="79" spans="1:13" ht="50.25" customHeight="1" thickBot="1" x14ac:dyDescent="0.35">
      <c r="A79" s="4" t="s">
        <v>334</v>
      </c>
      <c r="B79" s="20" t="s">
        <v>123</v>
      </c>
      <c r="C79" s="35">
        <v>346000</v>
      </c>
      <c r="D79" s="35">
        <v>51900</v>
      </c>
      <c r="E79" s="35">
        <v>294100</v>
      </c>
      <c r="F79" s="26"/>
      <c r="G79" s="26"/>
      <c r="H79" s="26"/>
      <c r="I79" s="5">
        <v>2023</v>
      </c>
      <c r="J79" s="59" t="s">
        <v>124</v>
      </c>
      <c r="K79" s="5" t="s">
        <v>12</v>
      </c>
      <c r="L79" s="3" t="s">
        <v>94</v>
      </c>
    </row>
    <row r="80" spans="1:13" ht="119.25" customHeight="1" thickBot="1" x14ac:dyDescent="0.35">
      <c r="A80" s="4" t="s">
        <v>335</v>
      </c>
      <c r="B80" s="199" t="s">
        <v>263</v>
      </c>
      <c r="C80" s="200">
        <v>80000</v>
      </c>
      <c r="D80" s="200">
        <f>C80*0.1</f>
        <v>8000</v>
      </c>
      <c r="E80" s="200">
        <f>C80*0.9</f>
        <v>72000</v>
      </c>
      <c r="F80" s="201"/>
      <c r="G80" s="202"/>
      <c r="H80" s="203">
        <v>80000</v>
      </c>
      <c r="I80" s="204">
        <v>2023</v>
      </c>
      <c r="J80" s="205" t="s">
        <v>251</v>
      </c>
      <c r="K80" s="204" t="s">
        <v>12</v>
      </c>
      <c r="L80" s="204" t="s">
        <v>94</v>
      </c>
    </row>
    <row r="81" spans="1:15" ht="79.5" customHeight="1" thickBot="1" x14ac:dyDescent="0.35">
      <c r="A81" s="4" t="s">
        <v>336</v>
      </c>
      <c r="B81" s="199" t="s">
        <v>248</v>
      </c>
      <c r="C81" s="200">
        <v>24000</v>
      </c>
      <c r="D81" s="200">
        <f>C81*0.2</f>
        <v>4800</v>
      </c>
      <c r="E81" s="200">
        <f>C81*0.85</f>
        <v>20400</v>
      </c>
      <c r="F81" s="201"/>
      <c r="G81" s="202"/>
      <c r="H81" s="202"/>
      <c r="I81" s="204">
        <v>2024</v>
      </c>
      <c r="J81" s="205" t="s">
        <v>249</v>
      </c>
      <c r="K81" s="206" t="s">
        <v>250</v>
      </c>
      <c r="L81" s="204" t="s">
        <v>94</v>
      </c>
    </row>
    <row r="82" spans="1:15" ht="43.2" customHeight="1" thickBot="1" x14ac:dyDescent="0.35">
      <c r="A82" s="4" t="s">
        <v>337</v>
      </c>
      <c r="B82" s="81" t="s">
        <v>125</v>
      </c>
      <c r="C82" s="36">
        <v>2600000</v>
      </c>
      <c r="D82" s="36">
        <v>26000</v>
      </c>
      <c r="E82" s="36">
        <v>2210000</v>
      </c>
      <c r="F82" s="36">
        <v>364000</v>
      </c>
      <c r="G82" s="23"/>
      <c r="H82" s="23"/>
      <c r="I82" s="3">
        <v>2022</v>
      </c>
      <c r="J82" s="57" t="s">
        <v>126</v>
      </c>
      <c r="K82" s="58" t="s">
        <v>127</v>
      </c>
      <c r="L82" s="3" t="s">
        <v>94</v>
      </c>
    </row>
    <row r="83" spans="1:15" ht="15" thickBot="1" x14ac:dyDescent="0.35">
      <c r="A83" s="220" t="s">
        <v>128</v>
      </c>
      <c r="B83" s="221"/>
      <c r="C83" s="41">
        <f t="shared" ref="C83:H83" si="7">C84+C109+C120</f>
        <v>8204286.3499999996</v>
      </c>
      <c r="D83" s="41">
        <f t="shared" si="7"/>
        <v>1198722.956</v>
      </c>
      <c r="E83" s="41">
        <f t="shared" si="7"/>
        <v>3737340.8</v>
      </c>
      <c r="F83" s="41">
        <f t="shared" si="7"/>
        <v>3268222.594</v>
      </c>
      <c r="G83" s="41">
        <f t="shared" si="7"/>
        <v>392480.6</v>
      </c>
      <c r="H83" s="41">
        <f t="shared" si="7"/>
        <v>887160.84</v>
      </c>
      <c r="I83" s="11"/>
      <c r="J83" s="11"/>
      <c r="K83" s="11"/>
      <c r="L83" s="11"/>
    </row>
    <row r="84" spans="1:15" ht="54" customHeight="1" thickBot="1" x14ac:dyDescent="0.35">
      <c r="A84" s="218" t="s">
        <v>129</v>
      </c>
      <c r="B84" s="219"/>
      <c r="C84" s="42">
        <f t="shared" ref="C84:H84" si="8">SUM(C86:C98)</f>
        <v>3484438.35</v>
      </c>
      <c r="D84" s="42">
        <f t="shared" si="8"/>
        <v>627715.75600000005</v>
      </c>
      <c r="E84" s="42">
        <f t="shared" si="8"/>
        <v>1010000</v>
      </c>
      <c r="F84" s="42">
        <f t="shared" si="8"/>
        <v>1846722.594</v>
      </c>
      <c r="G84" s="42">
        <f t="shared" si="8"/>
        <v>382480.6</v>
      </c>
      <c r="H84" s="42">
        <f t="shared" si="8"/>
        <v>732160.84</v>
      </c>
      <c r="I84" s="22"/>
      <c r="J84" s="22"/>
      <c r="K84" s="22"/>
      <c r="L84" s="22"/>
    </row>
    <row r="85" spans="1:15" ht="182.25" customHeight="1" thickBot="1" x14ac:dyDescent="0.35">
      <c r="A85" s="67" t="s">
        <v>338</v>
      </c>
      <c r="B85" s="111" t="s">
        <v>227</v>
      </c>
      <c r="C85" s="69">
        <v>156390.53</v>
      </c>
      <c r="D85" s="69">
        <v>23458.58</v>
      </c>
      <c r="E85" s="69"/>
      <c r="F85" s="69">
        <v>132931.95000000001</v>
      </c>
      <c r="G85" s="69">
        <v>156390.53</v>
      </c>
      <c r="H85" s="69"/>
      <c r="I85" s="69">
        <v>2022</v>
      </c>
      <c r="J85" s="111" t="s">
        <v>228</v>
      </c>
      <c r="K85" s="71" t="s">
        <v>69</v>
      </c>
      <c r="L85" s="71" t="s">
        <v>131</v>
      </c>
    </row>
    <row r="86" spans="1:15" ht="117" customHeight="1" thickBot="1" x14ac:dyDescent="0.35">
      <c r="A86" s="67" t="s">
        <v>339</v>
      </c>
      <c r="B86" s="7" t="s">
        <v>380</v>
      </c>
      <c r="C86" s="55">
        <v>255796.91</v>
      </c>
      <c r="D86" s="55">
        <v>46869.54</v>
      </c>
      <c r="E86" s="25"/>
      <c r="F86" s="55">
        <v>208927.37</v>
      </c>
      <c r="G86" s="55"/>
      <c r="H86" s="55">
        <v>165000</v>
      </c>
      <c r="I86" s="15">
        <v>2023</v>
      </c>
      <c r="J86" s="32" t="s">
        <v>381</v>
      </c>
      <c r="K86" s="32" t="s">
        <v>130</v>
      </c>
      <c r="L86" s="32" t="s">
        <v>199</v>
      </c>
    </row>
    <row r="87" spans="1:15" ht="52.5" customHeight="1" thickBot="1" x14ac:dyDescent="0.35">
      <c r="A87" s="67" t="s">
        <v>340</v>
      </c>
      <c r="B87" s="111" t="s">
        <v>133</v>
      </c>
      <c r="C87" s="69">
        <v>15000</v>
      </c>
      <c r="D87" s="70">
        <v>15000</v>
      </c>
      <c r="E87" s="71"/>
      <c r="F87" s="71"/>
      <c r="G87" s="71"/>
      <c r="H87" s="70">
        <v>15000</v>
      </c>
      <c r="I87" s="71">
        <v>2023</v>
      </c>
      <c r="J87" s="71" t="s">
        <v>134</v>
      </c>
      <c r="K87" s="71" t="s">
        <v>26</v>
      </c>
      <c r="L87" s="71" t="s">
        <v>132</v>
      </c>
    </row>
    <row r="88" spans="1:15" ht="23.4" thickBot="1" x14ac:dyDescent="0.35">
      <c r="A88" s="67" t="s">
        <v>341</v>
      </c>
      <c r="B88" s="81" t="s">
        <v>200</v>
      </c>
      <c r="C88" s="69">
        <v>30000</v>
      </c>
      <c r="D88" s="69">
        <v>30000</v>
      </c>
      <c r="E88" s="33"/>
      <c r="F88" s="33"/>
      <c r="G88" s="69">
        <v>15000</v>
      </c>
      <c r="H88" s="69">
        <v>15000</v>
      </c>
      <c r="I88" s="33">
        <v>2022</v>
      </c>
      <c r="J88" s="33" t="s">
        <v>188</v>
      </c>
      <c r="K88" s="33" t="s">
        <v>12</v>
      </c>
      <c r="L88" s="71" t="s">
        <v>131</v>
      </c>
    </row>
    <row r="89" spans="1:15" ht="23.4" thickBot="1" x14ac:dyDescent="0.35">
      <c r="A89" s="67" t="s">
        <v>342</v>
      </c>
      <c r="B89" s="20" t="s">
        <v>189</v>
      </c>
      <c r="C89" s="72">
        <v>25000</v>
      </c>
      <c r="D89" s="72">
        <v>25000</v>
      </c>
      <c r="E89" s="32"/>
      <c r="F89" s="32"/>
      <c r="G89" s="32"/>
      <c r="H89" s="72">
        <v>25000</v>
      </c>
      <c r="I89" s="32">
        <v>2023</v>
      </c>
      <c r="J89" s="32" t="s">
        <v>135</v>
      </c>
      <c r="K89" s="32" t="s">
        <v>12</v>
      </c>
      <c r="L89" s="32" t="s">
        <v>132</v>
      </c>
      <c r="M89" s="87"/>
      <c r="N89" s="87"/>
      <c r="O89" s="87"/>
    </row>
    <row r="90" spans="1:15" ht="78" customHeight="1" thickBot="1" x14ac:dyDescent="0.35">
      <c r="A90" s="67" t="s">
        <v>343</v>
      </c>
      <c r="B90" s="112" t="s">
        <v>136</v>
      </c>
      <c r="C90" s="68">
        <v>54000</v>
      </c>
      <c r="D90" s="68">
        <v>54000</v>
      </c>
      <c r="E90" s="65"/>
      <c r="F90" s="65"/>
      <c r="G90" s="65"/>
      <c r="H90" s="68">
        <v>54000</v>
      </c>
      <c r="I90" s="64">
        <v>2023</v>
      </c>
      <c r="J90" s="64" t="s">
        <v>137</v>
      </c>
      <c r="K90" s="64" t="s">
        <v>69</v>
      </c>
      <c r="L90" s="66" t="s">
        <v>132</v>
      </c>
      <c r="M90" s="87"/>
      <c r="N90" s="87"/>
      <c r="O90" s="87"/>
    </row>
    <row r="91" spans="1:15" ht="113.25" customHeight="1" thickBot="1" x14ac:dyDescent="0.35">
      <c r="A91" s="67" t="s">
        <v>344</v>
      </c>
      <c r="B91" s="72" t="s">
        <v>229</v>
      </c>
      <c r="C91" s="72">
        <v>455641.44</v>
      </c>
      <c r="D91" s="72">
        <f>C91*0.15</f>
        <v>68346.216</v>
      </c>
      <c r="E91" s="72"/>
      <c r="F91" s="72">
        <f>C91-D91</f>
        <v>387295.22399999999</v>
      </c>
      <c r="G91" s="72">
        <v>277480.59999999998</v>
      </c>
      <c r="H91" s="72">
        <v>178160.84</v>
      </c>
      <c r="I91" s="72">
        <v>2022</v>
      </c>
      <c r="J91" s="72" t="s">
        <v>230</v>
      </c>
      <c r="K91" s="72" t="s">
        <v>231</v>
      </c>
      <c r="L91" s="72" t="s">
        <v>132</v>
      </c>
      <c r="M91" s="87"/>
      <c r="N91" s="87"/>
      <c r="O91" s="87"/>
    </row>
    <row r="92" spans="1:15" ht="127.5" customHeight="1" thickBot="1" x14ac:dyDescent="0.35">
      <c r="A92" s="67" t="s">
        <v>345</v>
      </c>
      <c r="B92" s="112" t="s">
        <v>139</v>
      </c>
      <c r="C92" s="68">
        <v>60000</v>
      </c>
      <c r="D92" s="68">
        <v>9000</v>
      </c>
      <c r="E92" s="68"/>
      <c r="F92" s="68">
        <v>51000</v>
      </c>
      <c r="G92" s="53"/>
      <c r="H92" s="53"/>
      <c r="I92" s="53">
        <v>2023</v>
      </c>
      <c r="J92" s="53" t="s">
        <v>215</v>
      </c>
      <c r="K92" s="53" t="s">
        <v>23</v>
      </c>
      <c r="L92" s="66" t="s">
        <v>132</v>
      </c>
      <c r="M92" s="87"/>
      <c r="N92" s="87"/>
      <c r="O92" s="87"/>
    </row>
    <row r="93" spans="1:15" ht="90.75" customHeight="1" thickBot="1" x14ac:dyDescent="0.35">
      <c r="A93" s="67" t="s">
        <v>346</v>
      </c>
      <c r="B93" s="20" t="s">
        <v>178</v>
      </c>
      <c r="C93" s="99">
        <v>859000</v>
      </c>
      <c r="D93" s="99">
        <v>59000</v>
      </c>
      <c r="E93" s="99"/>
      <c r="F93" s="99">
        <v>800000</v>
      </c>
      <c r="G93" s="74"/>
      <c r="H93" s="74"/>
      <c r="I93" s="74">
        <v>2022</v>
      </c>
      <c r="J93" s="74" t="s">
        <v>177</v>
      </c>
      <c r="K93" s="32" t="s">
        <v>49</v>
      </c>
      <c r="L93" s="32" t="s">
        <v>142</v>
      </c>
      <c r="M93" s="87"/>
      <c r="N93" s="87"/>
      <c r="O93" s="87"/>
    </row>
    <row r="94" spans="1:15" ht="78.75" customHeight="1" thickBot="1" x14ac:dyDescent="0.35">
      <c r="A94" s="67" t="s">
        <v>347</v>
      </c>
      <c r="B94" s="81" t="s">
        <v>140</v>
      </c>
      <c r="C94" s="73">
        <v>1000000</v>
      </c>
      <c r="D94" s="73">
        <v>100500</v>
      </c>
      <c r="E94" s="73">
        <v>500000</v>
      </c>
      <c r="F94" s="73">
        <v>399500</v>
      </c>
      <c r="G94" s="24"/>
      <c r="H94" s="73">
        <v>30000</v>
      </c>
      <c r="I94" s="14">
        <v>2022</v>
      </c>
      <c r="J94" s="14" t="s">
        <v>141</v>
      </c>
      <c r="K94" s="33" t="s">
        <v>34</v>
      </c>
      <c r="L94" s="66" t="s">
        <v>143</v>
      </c>
      <c r="M94" s="87"/>
      <c r="N94" s="87"/>
      <c r="O94" s="87"/>
    </row>
    <row r="95" spans="1:15" ht="64.5" customHeight="1" thickBot="1" x14ac:dyDescent="0.35">
      <c r="A95" s="67" t="s">
        <v>348</v>
      </c>
      <c r="B95" s="113" t="s">
        <v>144</v>
      </c>
      <c r="C95" s="98">
        <v>20000</v>
      </c>
      <c r="D95" s="98">
        <v>20000</v>
      </c>
      <c r="E95" s="72"/>
      <c r="F95" s="72"/>
      <c r="G95" s="72">
        <v>20000</v>
      </c>
      <c r="H95" s="72"/>
      <c r="I95" s="32">
        <v>2021</v>
      </c>
      <c r="J95" s="72" t="s">
        <v>190</v>
      </c>
      <c r="K95" s="72" t="s">
        <v>12</v>
      </c>
      <c r="L95" s="32" t="s">
        <v>143</v>
      </c>
      <c r="M95" s="87"/>
      <c r="N95" s="87"/>
      <c r="O95" s="87"/>
    </row>
    <row r="96" spans="1:15" ht="34.799999999999997" thickBot="1" x14ac:dyDescent="0.35">
      <c r="A96" s="67" t="s">
        <v>349</v>
      </c>
      <c r="B96" s="81" t="s">
        <v>217</v>
      </c>
      <c r="C96" s="73">
        <v>110000</v>
      </c>
      <c r="D96" s="73">
        <v>110000</v>
      </c>
      <c r="E96" s="33"/>
      <c r="F96" s="33"/>
      <c r="G96" s="73">
        <v>70000</v>
      </c>
      <c r="H96" s="33"/>
      <c r="I96" s="33">
        <v>2022</v>
      </c>
      <c r="J96" s="33" t="s">
        <v>226</v>
      </c>
      <c r="K96" s="33" t="s">
        <v>50</v>
      </c>
      <c r="L96" s="66" t="s">
        <v>147</v>
      </c>
    </row>
    <row r="97" spans="1:12" ht="123" customHeight="1" thickBot="1" x14ac:dyDescent="0.35">
      <c r="A97" s="67" t="s">
        <v>350</v>
      </c>
      <c r="B97" s="113" t="s">
        <v>145</v>
      </c>
      <c r="C97" s="72">
        <v>100000</v>
      </c>
      <c r="D97" s="72">
        <v>15000</v>
      </c>
      <c r="E97" s="72">
        <v>85000</v>
      </c>
      <c r="F97" s="72"/>
      <c r="G97" s="72"/>
      <c r="H97" s="72">
        <v>50000</v>
      </c>
      <c r="I97" s="32">
        <v>2023</v>
      </c>
      <c r="J97" s="72" t="s">
        <v>146</v>
      </c>
      <c r="K97" s="72" t="s">
        <v>12</v>
      </c>
      <c r="L97" s="32" t="s">
        <v>138</v>
      </c>
    </row>
    <row r="98" spans="1:12" ht="123" customHeight="1" thickBot="1" x14ac:dyDescent="0.35">
      <c r="A98" s="67" t="s">
        <v>351</v>
      </c>
      <c r="B98" s="150" t="s">
        <v>148</v>
      </c>
      <c r="C98" s="80">
        <v>500000</v>
      </c>
      <c r="D98" s="80">
        <v>75000</v>
      </c>
      <c r="E98" s="80">
        <v>425000</v>
      </c>
      <c r="F98" s="61"/>
      <c r="G98" s="61"/>
      <c r="H98" s="80">
        <v>200000</v>
      </c>
      <c r="I98" s="61">
        <v>2022</v>
      </c>
      <c r="J98" s="61" t="s">
        <v>149</v>
      </c>
      <c r="K98" s="61" t="s">
        <v>12</v>
      </c>
      <c r="L98" s="32" t="s">
        <v>138</v>
      </c>
    </row>
    <row r="99" spans="1:12" ht="123" customHeight="1" thickBot="1" x14ac:dyDescent="0.35">
      <c r="A99" s="67" t="s">
        <v>352</v>
      </c>
      <c r="B99" s="149" t="s">
        <v>239</v>
      </c>
      <c r="C99" s="115">
        <v>250000</v>
      </c>
      <c r="D99" s="151">
        <f>C99*0.15</f>
        <v>37500</v>
      </c>
      <c r="E99" s="151">
        <f>C99*0.85</f>
        <v>212500</v>
      </c>
      <c r="F99" s="152"/>
      <c r="G99" s="153"/>
      <c r="H99" s="151">
        <v>70000</v>
      </c>
      <c r="I99" s="45">
        <v>2023</v>
      </c>
      <c r="J99" s="154" t="s">
        <v>247</v>
      </c>
      <c r="K99" s="155" t="s">
        <v>246</v>
      </c>
      <c r="L99" s="21" t="s">
        <v>259</v>
      </c>
    </row>
    <row r="100" spans="1:12" ht="123" customHeight="1" thickBot="1" x14ac:dyDescent="0.35">
      <c r="A100" s="67" t="s">
        <v>353</v>
      </c>
      <c r="B100" s="136" t="s">
        <v>240</v>
      </c>
      <c r="C100" s="143">
        <v>85000</v>
      </c>
      <c r="D100" s="138"/>
      <c r="E100" s="138"/>
      <c r="F100" s="139"/>
      <c r="G100" s="140"/>
      <c r="H100" s="141">
        <v>5000</v>
      </c>
      <c r="I100" s="140">
        <v>2023</v>
      </c>
      <c r="J100" s="140" t="s">
        <v>245</v>
      </c>
      <c r="K100" s="45" t="s">
        <v>12</v>
      </c>
      <c r="L100" s="15" t="s">
        <v>260</v>
      </c>
    </row>
    <row r="101" spans="1:12" ht="123" customHeight="1" thickBot="1" x14ac:dyDescent="0.35">
      <c r="A101" s="67" t="s">
        <v>354</v>
      </c>
      <c r="B101" s="142" t="s">
        <v>244</v>
      </c>
      <c r="C101" s="143">
        <v>250000</v>
      </c>
      <c r="D101" s="143">
        <f>C101*0.15</f>
        <v>37500</v>
      </c>
      <c r="E101" s="144">
        <f>C101*0.85</f>
        <v>212500</v>
      </c>
      <c r="F101" s="145"/>
      <c r="G101" s="146"/>
      <c r="H101" s="115">
        <v>70000</v>
      </c>
      <c r="I101" s="146">
        <v>2023</v>
      </c>
      <c r="J101" s="146" t="s">
        <v>243</v>
      </c>
      <c r="K101" s="145"/>
      <c r="L101" s="15" t="s">
        <v>261</v>
      </c>
    </row>
    <row r="102" spans="1:12" ht="123" customHeight="1" thickBot="1" x14ac:dyDescent="0.35">
      <c r="A102" s="67" t="s">
        <v>355</v>
      </c>
      <c r="B102" s="148" t="s">
        <v>285</v>
      </c>
      <c r="C102" s="137">
        <v>52111.38</v>
      </c>
      <c r="D102" s="137">
        <f>C102-F102</f>
        <v>14616.71</v>
      </c>
      <c r="E102" s="175"/>
      <c r="F102" s="131">
        <v>37494.67</v>
      </c>
      <c r="G102" s="120"/>
      <c r="H102" s="143">
        <v>52111.38</v>
      </c>
      <c r="I102" s="119">
        <v>2023</v>
      </c>
      <c r="J102" s="119" t="s">
        <v>242</v>
      </c>
      <c r="K102" s="120" t="s">
        <v>12</v>
      </c>
      <c r="L102" s="15" t="s">
        <v>262</v>
      </c>
    </row>
    <row r="103" spans="1:12" ht="123" customHeight="1" thickBot="1" x14ac:dyDescent="0.35">
      <c r="A103" s="67" t="s">
        <v>356</v>
      </c>
      <c r="B103" s="176" t="s">
        <v>271</v>
      </c>
      <c r="C103" s="177">
        <v>150000</v>
      </c>
      <c r="D103" s="177">
        <v>22500</v>
      </c>
      <c r="E103" s="178"/>
      <c r="F103" s="177">
        <f>C103-D103</f>
        <v>127500</v>
      </c>
      <c r="G103" s="179"/>
      <c r="H103" s="180">
        <v>150000</v>
      </c>
      <c r="I103" s="181">
        <v>2023</v>
      </c>
      <c r="J103" s="181" t="s">
        <v>272</v>
      </c>
      <c r="K103" s="179" t="s">
        <v>12</v>
      </c>
      <c r="L103" s="182" t="s">
        <v>132</v>
      </c>
    </row>
    <row r="104" spans="1:12" ht="123" customHeight="1" thickBot="1" x14ac:dyDescent="0.35">
      <c r="A104" s="67" t="s">
        <v>357</v>
      </c>
      <c r="B104" s="158" t="s">
        <v>279</v>
      </c>
      <c r="C104" s="159">
        <v>847457.63</v>
      </c>
      <c r="D104" s="160"/>
      <c r="E104" s="161">
        <v>491525.43</v>
      </c>
      <c r="F104" s="162">
        <f>C104-E104</f>
        <v>355932.2</v>
      </c>
      <c r="G104" s="163"/>
      <c r="H104" s="164">
        <v>500000</v>
      </c>
      <c r="I104" s="165">
        <v>2023</v>
      </c>
      <c r="J104" s="165" t="s">
        <v>281</v>
      </c>
      <c r="K104" s="163" t="s">
        <v>12</v>
      </c>
      <c r="L104" s="166" t="s">
        <v>132</v>
      </c>
    </row>
    <row r="105" spans="1:12" ht="91.5" customHeight="1" thickBot="1" x14ac:dyDescent="0.35">
      <c r="A105" s="67" t="s">
        <v>358</v>
      </c>
      <c r="B105" s="167" t="s">
        <v>278</v>
      </c>
      <c r="C105" s="159">
        <v>747049.92</v>
      </c>
      <c r="D105" s="160"/>
      <c r="E105" s="161">
        <v>440758.7</v>
      </c>
      <c r="F105" s="162">
        <f>C105-E105</f>
        <v>306291.22000000003</v>
      </c>
      <c r="G105" s="163"/>
      <c r="H105" s="164">
        <v>450000</v>
      </c>
      <c r="I105" s="165">
        <v>2023</v>
      </c>
      <c r="J105" s="165" t="s">
        <v>280</v>
      </c>
      <c r="K105" s="163" t="s">
        <v>12</v>
      </c>
      <c r="L105" s="168" t="s">
        <v>258</v>
      </c>
    </row>
    <row r="106" spans="1:12" ht="91.5" customHeight="1" thickBot="1" x14ac:dyDescent="0.35">
      <c r="A106" s="67" t="s">
        <v>359</v>
      </c>
      <c r="B106" s="156" t="s">
        <v>283</v>
      </c>
      <c r="C106" s="134">
        <v>78298.009999999995</v>
      </c>
      <c r="D106" s="135">
        <f>C106*0.1</f>
        <v>7829.8009999999995</v>
      </c>
      <c r="E106" s="133"/>
      <c r="F106" s="157">
        <f>C106*0.9</f>
        <v>70468.209000000003</v>
      </c>
      <c r="G106" s="130"/>
      <c r="H106" s="129">
        <v>78298.009999999995</v>
      </c>
      <c r="I106" s="131">
        <v>2023</v>
      </c>
      <c r="J106" s="131" t="s">
        <v>284</v>
      </c>
      <c r="K106" s="163" t="s">
        <v>12</v>
      </c>
      <c r="L106" s="168" t="s">
        <v>258</v>
      </c>
    </row>
    <row r="107" spans="1:12" ht="91.5" customHeight="1" thickBot="1" x14ac:dyDescent="0.35">
      <c r="A107" s="67" t="s">
        <v>360</v>
      </c>
      <c r="B107" s="216" t="s">
        <v>375</v>
      </c>
      <c r="C107" s="134">
        <v>160330.73000000001</v>
      </c>
      <c r="D107" s="135">
        <v>24049.61</v>
      </c>
      <c r="E107" s="133"/>
      <c r="F107" s="157">
        <v>136281.12</v>
      </c>
      <c r="G107" s="130"/>
      <c r="H107" s="129">
        <v>160330.73000000001</v>
      </c>
      <c r="I107" s="131">
        <v>2023</v>
      </c>
      <c r="J107" s="131" t="s">
        <v>376</v>
      </c>
      <c r="K107" s="163" t="s">
        <v>377</v>
      </c>
      <c r="L107" s="168" t="s">
        <v>378</v>
      </c>
    </row>
    <row r="108" spans="1:12" ht="194.25" customHeight="1" x14ac:dyDescent="0.3">
      <c r="A108" s="67" t="s">
        <v>361</v>
      </c>
      <c r="B108" s="170" t="s">
        <v>234</v>
      </c>
      <c r="C108" s="169">
        <v>800000</v>
      </c>
      <c r="D108" s="169">
        <v>138842.97</v>
      </c>
      <c r="E108" s="169">
        <v>661157.03</v>
      </c>
      <c r="F108" s="171"/>
      <c r="G108" s="169"/>
      <c r="H108" s="171"/>
      <c r="I108" s="169">
        <v>2024</v>
      </c>
      <c r="J108" s="172" t="s">
        <v>264</v>
      </c>
      <c r="K108" s="173" t="s">
        <v>12</v>
      </c>
      <c r="L108" s="174" t="s">
        <v>132</v>
      </c>
    </row>
    <row r="109" spans="1:12" ht="39" customHeight="1" thickBot="1" x14ac:dyDescent="0.35">
      <c r="A109" s="218" t="s">
        <v>150</v>
      </c>
      <c r="B109" s="219"/>
      <c r="C109" s="42">
        <f>SUM(C111:C119)</f>
        <v>4594848</v>
      </c>
      <c r="D109" s="42">
        <f t="shared" ref="D109:H109" si="9">SUM(D111:D119)</f>
        <v>506007.2</v>
      </c>
      <c r="E109" s="42">
        <f t="shared" si="9"/>
        <v>2667340.7999999998</v>
      </c>
      <c r="F109" s="42">
        <f t="shared" si="9"/>
        <v>1421500</v>
      </c>
      <c r="G109" s="42">
        <f t="shared" si="9"/>
        <v>10000</v>
      </c>
      <c r="H109" s="42">
        <f t="shared" si="9"/>
        <v>100000</v>
      </c>
      <c r="I109" s="22"/>
      <c r="J109" s="22"/>
      <c r="K109" s="22"/>
      <c r="L109" s="22"/>
    </row>
    <row r="110" spans="1:12" ht="67.5" customHeight="1" thickBot="1" x14ac:dyDescent="0.35">
      <c r="A110" s="33" t="s">
        <v>362</v>
      </c>
      <c r="B110" s="81" t="s">
        <v>218</v>
      </c>
      <c r="C110" s="36">
        <v>57115</v>
      </c>
      <c r="D110" s="36">
        <v>57115</v>
      </c>
      <c r="E110" s="100"/>
      <c r="F110" s="100"/>
      <c r="G110" s="36">
        <v>57115</v>
      </c>
      <c r="H110" s="100"/>
      <c r="I110" s="100">
        <v>2022</v>
      </c>
      <c r="J110" s="3" t="s">
        <v>219</v>
      </c>
      <c r="K110" s="3" t="s">
        <v>153</v>
      </c>
      <c r="L110" s="3" t="s">
        <v>154</v>
      </c>
    </row>
    <row r="111" spans="1:12" ht="51" customHeight="1" thickBot="1" x14ac:dyDescent="0.35">
      <c r="A111" s="33" t="s">
        <v>363</v>
      </c>
      <c r="B111" s="89" t="s">
        <v>151</v>
      </c>
      <c r="C111" s="90">
        <v>600000</v>
      </c>
      <c r="D111" s="90">
        <v>90000</v>
      </c>
      <c r="E111" s="101"/>
      <c r="F111" s="102">
        <v>510000</v>
      </c>
      <c r="G111" s="103"/>
      <c r="H111" s="104"/>
      <c r="I111" s="105">
        <v>2023</v>
      </c>
      <c r="J111" s="92" t="s">
        <v>152</v>
      </c>
      <c r="K111" s="91" t="s">
        <v>153</v>
      </c>
      <c r="L111" s="91" t="s">
        <v>154</v>
      </c>
    </row>
    <row r="112" spans="1:12" ht="32.25" customHeight="1" thickBot="1" x14ac:dyDescent="0.35">
      <c r="A112" s="33" t="s">
        <v>364</v>
      </c>
      <c r="B112" s="19" t="s">
        <v>155</v>
      </c>
      <c r="C112" s="36">
        <v>300000</v>
      </c>
      <c r="D112" s="36">
        <v>45000</v>
      </c>
      <c r="E112" s="28"/>
      <c r="F112" s="36">
        <v>255000</v>
      </c>
      <c r="G112" s="28"/>
      <c r="H112" s="28"/>
      <c r="I112" s="3">
        <v>2023</v>
      </c>
      <c r="J112" s="3" t="s">
        <v>156</v>
      </c>
      <c r="K112" s="3" t="s">
        <v>153</v>
      </c>
      <c r="L112" s="3" t="s">
        <v>154</v>
      </c>
    </row>
    <row r="113" spans="1:16" ht="56.25" customHeight="1" thickBot="1" x14ac:dyDescent="0.35">
      <c r="A113" s="33" t="s">
        <v>365</v>
      </c>
      <c r="B113" s="78" t="s">
        <v>157</v>
      </c>
      <c r="C113" s="35">
        <v>60000</v>
      </c>
      <c r="D113" s="35">
        <v>9000</v>
      </c>
      <c r="E113" s="27"/>
      <c r="F113" s="35">
        <v>51000</v>
      </c>
      <c r="G113" s="27"/>
      <c r="H113" s="27"/>
      <c r="I113" s="5">
        <v>2023</v>
      </c>
      <c r="J113" s="5" t="s">
        <v>158</v>
      </c>
      <c r="K113" s="5" t="s">
        <v>153</v>
      </c>
      <c r="L113" s="91" t="s">
        <v>154</v>
      </c>
    </row>
    <row r="114" spans="1:16" ht="33.75" customHeight="1" thickBot="1" x14ac:dyDescent="0.35">
      <c r="A114" s="33" t="s">
        <v>366</v>
      </c>
      <c r="B114" s="12" t="s">
        <v>159</v>
      </c>
      <c r="C114" s="36">
        <v>30000</v>
      </c>
      <c r="D114" s="36">
        <v>4500</v>
      </c>
      <c r="E114" s="28"/>
      <c r="F114" s="36">
        <v>25500</v>
      </c>
      <c r="G114" s="28"/>
      <c r="H114" s="28"/>
      <c r="I114" s="3">
        <v>2023</v>
      </c>
      <c r="J114" s="61" t="s">
        <v>160</v>
      </c>
      <c r="K114" s="58" t="s">
        <v>23</v>
      </c>
      <c r="L114" s="3" t="s">
        <v>154</v>
      </c>
    </row>
    <row r="115" spans="1:16" ht="23.4" thickBot="1" x14ac:dyDescent="0.35">
      <c r="A115" s="33" t="s">
        <v>367</v>
      </c>
      <c r="B115" s="78" t="s">
        <v>161</v>
      </c>
      <c r="C115" s="35">
        <v>400000</v>
      </c>
      <c r="D115" s="35">
        <v>60000</v>
      </c>
      <c r="E115" s="27"/>
      <c r="F115" s="35">
        <v>340000</v>
      </c>
      <c r="G115" s="27"/>
      <c r="H115" s="27"/>
      <c r="I115" s="5">
        <v>2023</v>
      </c>
      <c r="J115" s="15" t="s">
        <v>162</v>
      </c>
      <c r="K115" s="59" t="s">
        <v>120</v>
      </c>
      <c r="L115" s="91" t="s">
        <v>98</v>
      </c>
    </row>
    <row r="116" spans="1:16" ht="47.25" customHeight="1" thickBot="1" x14ac:dyDescent="0.35">
      <c r="A116" s="33" t="s">
        <v>368</v>
      </c>
      <c r="B116" s="12" t="s">
        <v>163</v>
      </c>
      <c r="C116" s="36">
        <v>50000</v>
      </c>
      <c r="D116" s="36">
        <v>50000</v>
      </c>
      <c r="E116" s="23"/>
      <c r="F116" s="23"/>
      <c r="G116" s="36">
        <v>10000</v>
      </c>
      <c r="H116" s="36">
        <v>40000</v>
      </c>
      <c r="I116" s="3">
        <v>2021</v>
      </c>
      <c r="J116" s="33" t="s">
        <v>164</v>
      </c>
      <c r="K116" s="57" t="s">
        <v>12</v>
      </c>
      <c r="L116" s="3" t="s">
        <v>154</v>
      </c>
    </row>
    <row r="117" spans="1:16" ht="23.4" thickBot="1" x14ac:dyDescent="0.35">
      <c r="A117" s="33" t="s">
        <v>369</v>
      </c>
      <c r="B117" s="77" t="s">
        <v>165</v>
      </c>
      <c r="C117" s="40">
        <v>1138048</v>
      </c>
      <c r="D117" s="40">
        <v>170707.20000000001</v>
      </c>
      <c r="E117" s="40">
        <v>967340.8</v>
      </c>
      <c r="F117" s="26"/>
      <c r="G117" s="26"/>
      <c r="H117" s="26"/>
      <c r="I117" s="95">
        <v>2023</v>
      </c>
      <c r="J117" s="63" t="s">
        <v>166</v>
      </c>
      <c r="K117" s="62" t="s">
        <v>153</v>
      </c>
      <c r="L117" s="91" t="s">
        <v>132</v>
      </c>
    </row>
    <row r="118" spans="1:16" ht="23.4" thickBot="1" x14ac:dyDescent="0.35">
      <c r="A118" s="33" t="s">
        <v>370</v>
      </c>
      <c r="B118" s="79" t="s">
        <v>167</v>
      </c>
      <c r="C118" s="96">
        <f>SUM(D118:F118)</f>
        <v>16800</v>
      </c>
      <c r="D118" s="96">
        <v>16800</v>
      </c>
      <c r="E118" s="23"/>
      <c r="F118" s="23"/>
      <c r="G118" s="23"/>
      <c r="H118" s="97" t="s">
        <v>168</v>
      </c>
      <c r="I118" s="97">
        <v>2022</v>
      </c>
      <c r="J118" s="57" t="s">
        <v>180</v>
      </c>
      <c r="K118" s="14" t="s">
        <v>23</v>
      </c>
      <c r="L118" s="3" t="s">
        <v>132</v>
      </c>
    </row>
    <row r="119" spans="1:16" ht="57.6" thickBot="1" x14ac:dyDescent="0.35">
      <c r="A119" s="33" t="s">
        <v>371</v>
      </c>
      <c r="B119" s="75" t="s">
        <v>169</v>
      </c>
      <c r="C119" s="40">
        <f>SUM(D119:F119)</f>
        <v>2000000</v>
      </c>
      <c r="D119" s="40">
        <v>60000</v>
      </c>
      <c r="E119" s="40">
        <v>1700000</v>
      </c>
      <c r="F119" s="40">
        <v>240000</v>
      </c>
      <c r="G119" s="26"/>
      <c r="H119" s="40">
        <v>60000</v>
      </c>
      <c r="I119" s="10">
        <v>2023</v>
      </c>
      <c r="J119" s="59" t="s">
        <v>170</v>
      </c>
      <c r="K119" s="60" t="s">
        <v>179</v>
      </c>
      <c r="L119" s="3" t="s">
        <v>132</v>
      </c>
    </row>
    <row r="120" spans="1:16" ht="15" thickBot="1" x14ac:dyDescent="0.35">
      <c r="A120" s="218" t="s">
        <v>171</v>
      </c>
      <c r="B120" s="219"/>
      <c r="C120" s="42">
        <f>SUM(C121:C123)</f>
        <v>125000</v>
      </c>
      <c r="D120" s="42">
        <f t="shared" ref="D120:H120" si="10">SUM(D121:D123)</f>
        <v>65000</v>
      </c>
      <c r="E120" s="42">
        <f t="shared" si="10"/>
        <v>60000</v>
      </c>
      <c r="F120" s="42">
        <f t="shared" si="10"/>
        <v>0</v>
      </c>
      <c r="G120" s="42">
        <f t="shared" si="10"/>
        <v>0</v>
      </c>
      <c r="H120" s="42">
        <f t="shared" si="10"/>
        <v>55000</v>
      </c>
      <c r="I120" s="22"/>
      <c r="J120" s="22"/>
      <c r="K120" s="22"/>
      <c r="L120" s="3" t="s">
        <v>132</v>
      </c>
      <c r="P120" s="88"/>
    </row>
    <row r="121" spans="1:16" ht="45.75" customHeight="1" thickBot="1" x14ac:dyDescent="0.35">
      <c r="A121" s="2" t="s">
        <v>372</v>
      </c>
      <c r="B121" s="19" t="s">
        <v>173</v>
      </c>
      <c r="C121" s="36">
        <v>45000</v>
      </c>
      <c r="D121" s="36">
        <v>45000</v>
      </c>
      <c r="E121" s="23"/>
      <c r="F121" s="23"/>
      <c r="G121" s="23"/>
      <c r="H121" s="36">
        <v>25000</v>
      </c>
      <c r="I121" s="3">
        <v>2022</v>
      </c>
      <c r="J121" s="3" t="s">
        <v>174</v>
      </c>
      <c r="K121" s="3" t="s">
        <v>12</v>
      </c>
      <c r="L121" s="14" t="s">
        <v>172</v>
      </c>
    </row>
    <row r="122" spans="1:16" ht="39" customHeight="1" thickBot="1" x14ac:dyDescent="0.35">
      <c r="A122" s="2" t="s">
        <v>379</v>
      </c>
      <c r="B122" s="78" t="s">
        <v>201</v>
      </c>
      <c r="C122" s="35">
        <v>50000</v>
      </c>
      <c r="D122" s="35">
        <v>20000</v>
      </c>
      <c r="E122" s="35">
        <v>30000</v>
      </c>
      <c r="F122" s="26"/>
      <c r="G122" s="26"/>
      <c r="H122" s="26"/>
      <c r="I122" s="5">
        <v>2023</v>
      </c>
      <c r="J122" s="60" t="s">
        <v>202</v>
      </c>
      <c r="K122" s="5" t="s">
        <v>12</v>
      </c>
      <c r="L122" s="5" t="s">
        <v>232</v>
      </c>
    </row>
    <row r="123" spans="1:16" ht="34.799999999999997" thickBot="1" x14ac:dyDescent="0.35">
      <c r="A123" s="2" t="s">
        <v>397</v>
      </c>
      <c r="B123" s="12" t="s">
        <v>182</v>
      </c>
      <c r="C123" s="73">
        <v>30000</v>
      </c>
      <c r="D123" s="14"/>
      <c r="E123" s="73">
        <v>30000</v>
      </c>
      <c r="F123" s="24"/>
      <c r="G123" s="24"/>
      <c r="H123" s="73">
        <v>30000</v>
      </c>
      <c r="I123" s="14">
        <v>2022</v>
      </c>
      <c r="J123" s="14" t="s">
        <v>175</v>
      </c>
      <c r="K123" s="14" t="s">
        <v>12</v>
      </c>
      <c r="L123" s="14" t="s">
        <v>232</v>
      </c>
    </row>
  </sheetData>
  <autoFilter ref="A1:L122" xr:uid="{00000000-0009-0000-0000-000000000000}"/>
  <mergeCells count="11">
    <mergeCell ref="A19:B19"/>
    <mergeCell ref="A64:B64"/>
    <mergeCell ref="A65:B65"/>
    <mergeCell ref="A34:B34"/>
    <mergeCell ref="A3:B3"/>
    <mergeCell ref="A4:B4"/>
    <mergeCell ref="A120:B120"/>
    <mergeCell ref="A109:B109"/>
    <mergeCell ref="A83:B83"/>
    <mergeCell ref="A84:B84"/>
    <mergeCell ref="A74:B74"/>
  </mergeCells>
  <phoneticPr fontId="13" type="noConversion"/>
  <pageMargins left="1.15625" right="0.7" top="0.75" bottom="0.75" header="0.3" footer="0.3"/>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Lapa1!_Hlk125018443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Inese Solozemniecee</cp:lastModifiedBy>
  <cp:lastPrinted>2023-08-24T11:03:11Z</cp:lastPrinted>
  <dcterms:created xsi:type="dcterms:W3CDTF">2022-04-04T07:30:39Z</dcterms:created>
  <dcterms:modified xsi:type="dcterms:W3CDTF">2023-12-28T13:16:48Z</dcterms:modified>
</cp:coreProperties>
</file>